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YanchenkovaJB\Desktop\ПОДГОТОВКА К ЗИМЕ\Зима 2016-2017гг\Постановление о подготовке в озп\"/>
    </mc:Choice>
  </mc:AlternateContent>
  <bookViews>
    <workbookView xWindow="0" yWindow="0" windowWidth="28740" windowHeight="11745" tabRatio="731" activeTab="2"/>
  </bookViews>
  <sheets>
    <sheet name="Волковское поселение" sheetId="1" r:id="rId1"/>
    <sheet name="Старорузское поселение" sheetId="12" r:id="rId2"/>
    <sheet name="Дороховское поселение" sheetId="11" r:id="rId3"/>
    <sheet name="Ивановское поселение" sheetId="10" r:id="rId4"/>
  </sheets>
  <definedNames>
    <definedName name="_xlnm.Print_Titles" localSheetId="2">'Дороховское поселение'!$9:$10</definedName>
    <definedName name="_xlnm.Print_Titles" localSheetId="3">'Ивановское поселение'!$9:$10</definedName>
    <definedName name="_xlnm.Print_Titles" localSheetId="1">'Старорузское поселение'!$9:$10</definedName>
    <definedName name="_xlnm.Print_Area" localSheetId="0">'Волковское поселение'!$A$1:$G$52</definedName>
    <definedName name="_xlnm.Print_Area" localSheetId="2">'Дороховское поселение'!$A$1:$G$71</definedName>
    <definedName name="_xlnm.Print_Area" localSheetId="3">'Ивановское поселение'!$A$1:$G$59</definedName>
    <definedName name="_xlnm.Print_Area" localSheetId="1">'Старорузское поселение'!$A$1:$G$40</definedName>
  </definedNames>
  <calcPr calcId="152511"/>
</workbook>
</file>

<file path=xl/calcChain.xml><?xml version="1.0" encoding="utf-8"?>
<calcChain xmlns="http://schemas.openxmlformats.org/spreadsheetml/2006/main">
  <c r="E25" i="1" l="1"/>
  <c r="D25" i="1"/>
  <c r="E17" i="1"/>
  <c r="E26" i="12"/>
  <c r="E23" i="12"/>
  <c r="D53" i="11"/>
  <c r="E53" i="11" s="1"/>
  <c r="E52" i="11"/>
  <c r="E51" i="11"/>
  <c r="D46" i="11" l="1"/>
  <c r="E46" i="11"/>
  <c r="D41" i="11"/>
  <c r="E41" i="11" s="1"/>
  <c r="D40" i="11"/>
  <c r="E40" i="11" s="1"/>
  <c r="E38" i="11"/>
  <c r="E44" i="11"/>
  <c r="D33" i="11"/>
  <c r="E36" i="11"/>
  <c r="D12" i="11"/>
  <c r="E12" i="11"/>
  <c r="E49" i="11"/>
  <c r="E30" i="11" l="1"/>
  <c r="E43" i="11"/>
  <c r="E35" i="11"/>
  <c r="E21" i="11"/>
  <c r="E19" i="11" s="1"/>
  <c r="E31" i="11"/>
  <c r="E39" i="11"/>
  <c r="E34" i="11"/>
  <c r="E33" i="11" s="1"/>
  <c r="E42" i="11"/>
  <c r="E47" i="11"/>
  <c r="E45" i="11"/>
  <c r="E39" i="10"/>
  <c r="E41" i="10"/>
  <c r="E40" i="10"/>
  <c r="D26" i="10"/>
  <c r="E24" i="10"/>
  <c r="E28" i="10"/>
  <c r="E27" i="10"/>
  <c r="E21" i="10"/>
  <c r="E22" i="10"/>
  <c r="E20" i="10"/>
  <c r="E37" i="11" l="1"/>
  <c r="E26" i="10"/>
  <c r="E35" i="10"/>
  <c r="E43" i="10" s="1"/>
  <c r="E29" i="11"/>
  <c r="E30" i="12"/>
  <c r="E17" i="12"/>
  <c r="E18" i="12" s="1"/>
  <c r="E55" i="11" l="1"/>
  <c r="E31" i="12"/>
  <c r="E61" i="11"/>
  <c r="E25" i="11"/>
  <c r="E26" i="11" s="1"/>
  <c r="E29" i="10"/>
  <c r="E27" i="1"/>
  <c r="E49" i="10"/>
  <c r="E13" i="10"/>
  <c r="E12" i="10" s="1"/>
  <c r="D12" i="10"/>
  <c r="E42" i="1"/>
  <c r="E35" i="1"/>
  <c r="E36" i="1" s="1"/>
  <c r="E30" i="10" l="1"/>
  <c r="E62" i="11"/>
  <c r="E50" i="10"/>
  <c r="D12" i="1" l="1"/>
  <c r="E13" i="1"/>
  <c r="E12" i="1" s="1"/>
  <c r="E28" i="1" s="1"/>
  <c r="E43" i="1" s="1"/>
</calcChain>
</file>

<file path=xl/sharedStrings.xml><?xml version="1.0" encoding="utf-8"?>
<sst xmlns="http://schemas.openxmlformats.org/spreadsheetml/2006/main" count="481" uniqueCount="146">
  <si>
    <t>План</t>
  </si>
  <si>
    <t>№п/п</t>
  </si>
  <si>
    <t>Наименование объектов</t>
  </si>
  <si>
    <t>Ед.изм.</t>
  </si>
  <si>
    <t>Объем</t>
  </si>
  <si>
    <t>Стоимость (тыс.руб)</t>
  </si>
  <si>
    <t>шт</t>
  </si>
  <si>
    <t>м2</t>
  </si>
  <si>
    <t>ВСЕГО:</t>
  </si>
  <si>
    <t>Сроки исполнения</t>
  </si>
  <si>
    <t>Ремонт кровли</t>
  </si>
  <si>
    <t>м</t>
  </si>
  <si>
    <t>ИТОГО по разделу:</t>
  </si>
  <si>
    <t>м2/шт</t>
  </si>
  <si>
    <t>Ответственный исполнитель</t>
  </si>
  <si>
    <t>Ремонт козырьков подъездов</t>
  </si>
  <si>
    <t>Подготовка инженерных систем к отопительному сезону</t>
  </si>
  <si>
    <t xml:space="preserve"> 1.1</t>
  </si>
  <si>
    <t xml:space="preserve">Замена ламп в МОП </t>
  </si>
  <si>
    <t>май-сентябрь</t>
  </si>
  <si>
    <t xml:space="preserve"> 1.2</t>
  </si>
  <si>
    <t xml:space="preserve"> 1.3</t>
  </si>
  <si>
    <t xml:space="preserve"> 1.4</t>
  </si>
  <si>
    <t>Регулировка и наладка системы отопления на жилом фонде  во время пробной топки  (весь жилой фонд)</t>
  </si>
  <si>
    <t>за счет тарифа на ТО</t>
  </si>
  <si>
    <t>сентябрь</t>
  </si>
  <si>
    <t>Ликвидация воздушных пробок в стояках и радиаторном блоке во время пробной топки</t>
  </si>
  <si>
    <t>стояков</t>
  </si>
  <si>
    <t>Восстановление или замена  тепловой изоляции труб на лестничных клетках, подвалах,чердаках (по необходимости)</t>
  </si>
  <si>
    <t>м/шт</t>
  </si>
  <si>
    <t xml:space="preserve">Проверка исправности, восстановление работоспособности,регулировка и техническое обслуживание запорной арматуры,разводящих трубопроводов систем ГХВС, СО и оборудования на чердаках, в подвалах. </t>
  </si>
  <si>
    <t xml:space="preserve"> 10/10</t>
  </si>
  <si>
    <t>Проверка исправности, восстановление работоспособности системы канализации</t>
  </si>
  <si>
    <t>Обеспечение бесперебойной работы канализационных выпусков</t>
  </si>
  <si>
    <t>Подготовка строительных конструкций к отопительному сезону</t>
  </si>
  <si>
    <t>Утепление и закрытие продухов  в подвалах , тех. подпольях,тех.этажах</t>
  </si>
  <si>
    <t>Работы обеспечивающие  сохранение температурного контура: оконные блоки (ремонт и замена оконных рам, стекол в оконных проемах подъездов)</t>
  </si>
  <si>
    <t>Работы обеспечивающие  сохранение температурного контура: дверные блоки (ремонт входных и тамбурных дверей,пружин и др механизмов)</t>
  </si>
  <si>
    <t xml:space="preserve"> 30/50</t>
  </si>
  <si>
    <t>Ремонт фасадов (отмосток, цоколей входов)</t>
  </si>
  <si>
    <t>Подготовка  к отопительному сезону жилого фонда</t>
  </si>
  <si>
    <t>Проверка,ремонт, замена уборочной техники и инвентаря для дворников</t>
  </si>
  <si>
    <t>Завоз песка/соли  для посыпки тротуаров</t>
  </si>
  <si>
    <t>м3/тн</t>
  </si>
  <si>
    <t>Подготовка аварийных служб (автотранспорта,оборудования,средств связи,инструментов и  инвентаря,запас материалов и инструктаж персонала</t>
  </si>
  <si>
    <t xml:space="preserve"> 9/1</t>
  </si>
  <si>
    <t xml:space="preserve">Обеспечение безперебойного освещения подъездов,тех.этажей,подвалов (замена эл.счетчиков, светильников, ламп,мелкий ремонт электропроводки) </t>
  </si>
  <si>
    <t xml:space="preserve"> 5.1</t>
  </si>
  <si>
    <t>Ремонт и прочистка вентканалов</t>
  </si>
  <si>
    <t xml:space="preserve">мероприятий по подготовке жилого фонда сельского поселения Ивановское Рузского муниципального района Московской области к ОЗП 2016-2017 гг                                                                        </t>
  </si>
  <si>
    <t>Промывка системы отопления на жилом фонде  (по необходимости)</t>
  </si>
  <si>
    <t>июнь-сентябрь</t>
  </si>
  <si>
    <t xml:space="preserve"> 2.1</t>
  </si>
  <si>
    <r>
      <t>д.Лидино д.3</t>
    </r>
    <r>
      <rPr>
        <sz val="8"/>
        <rFont val="Times New Roman"/>
        <family val="1"/>
        <charset val="204"/>
      </rPr>
      <t xml:space="preserve"> Промывка трубопроводов СО</t>
    </r>
  </si>
  <si>
    <r>
      <t>д.Лихачево д.14</t>
    </r>
    <r>
      <rPr>
        <sz val="8"/>
        <rFont val="Times New Roman"/>
        <family val="1"/>
        <charset val="204"/>
      </rPr>
      <t xml:space="preserve"> Установка вводной задвижки СО</t>
    </r>
  </si>
  <si>
    <r>
      <t>д.Лидино д.6</t>
    </r>
    <r>
      <rPr>
        <sz val="8"/>
        <rFont val="Times New Roman"/>
        <family val="1"/>
        <charset val="204"/>
      </rPr>
      <t xml:space="preserve"> Замена запорной арматуры ГВС</t>
    </r>
  </si>
  <si>
    <r>
      <t>д.Лидино д.7</t>
    </r>
    <r>
      <rPr>
        <sz val="8"/>
        <rFont val="Times New Roman"/>
        <family val="1"/>
        <charset val="204"/>
      </rPr>
      <t xml:space="preserve"> Замена запорной арматуры ГВС</t>
    </r>
  </si>
  <si>
    <r>
      <t>д.Лидино д.9</t>
    </r>
    <r>
      <rPr>
        <sz val="8"/>
        <rFont val="Times New Roman"/>
        <family val="1"/>
        <charset val="204"/>
      </rPr>
      <t xml:space="preserve"> Замена запорной арматуры ГВС</t>
    </r>
  </si>
  <si>
    <t>Восстановление теплового контура в поъездах (замена,ремонт батарей)в т.ч.</t>
  </si>
  <si>
    <r>
      <rPr>
        <u/>
        <sz val="8"/>
        <rFont val="Times New Roman"/>
        <family val="1"/>
        <charset val="204"/>
      </rPr>
      <t>п.Беляная Гора д.7</t>
    </r>
    <r>
      <rPr>
        <sz val="8"/>
        <rFont val="Times New Roman"/>
        <family val="1"/>
        <charset val="204"/>
      </rPr>
      <t xml:space="preserve"> Замена участка канализации</t>
    </r>
  </si>
  <si>
    <r>
      <rPr>
        <u/>
        <sz val="8"/>
        <rFont val="Times New Roman"/>
        <family val="1"/>
        <charset val="204"/>
      </rPr>
      <t>д.Лихачево д.14</t>
    </r>
    <r>
      <rPr>
        <sz val="8"/>
        <rFont val="Times New Roman"/>
        <family val="1"/>
        <charset val="204"/>
      </rPr>
      <t xml:space="preserve"> Установка батареи СО</t>
    </r>
  </si>
  <si>
    <r>
      <rPr>
        <u/>
        <sz val="8"/>
        <rFont val="Times New Roman"/>
        <family val="1"/>
        <charset val="204"/>
      </rPr>
      <t>п.Беляная Гора д.12</t>
    </r>
    <r>
      <rPr>
        <sz val="8"/>
        <rFont val="Times New Roman"/>
        <family val="1"/>
        <charset val="204"/>
      </rPr>
      <t xml:space="preserve"> Замена участка канализации</t>
    </r>
  </si>
  <si>
    <t xml:space="preserve"> 4.1</t>
  </si>
  <si>
    <t xml:space="preserve"> 4.2</t>
  </si>
  <si>
    <t xml:space="preserve"> 4.3</t>
  </si>
  <si>
    <t xml:space="preserve"> 4.4</t>
  </si>
  <si>
    <t xml:space="preserve"> 6.1</t>
  </si>
  <si>
    <t xml:space="preserve"> 6.2</t>
  </si>
  <si>
    <t xml:space="preserve"> 10/13</t>
  </si>
  <si>
    <r>
      <rPr>
        <u/>
        <sz val="8"/>
        <rFont val="Times New Roman"/>
        <family val="1"/>
        <charset val="204"/>
      </rPr>
      <t>п.Беляная Гора д.9</t>
    </r>
    <r>
      <rPr>
        <sz val="8"/>
        <rFont val="Times New Roman"/>
        <family val="1"/>
        <charset val="204"/>
      </rPr>
      <t xml:space="preserve"> Ремонт межпанельных швов</t>
    </r>
  </si>
  <si>
    <r>
      <t>д.Лидино д.9</t>
    </r>
    <r>
      <rPr>
        <sz val="8"/>
        <rFont val="Times New Roman"/>
        <family val="1"/>
        <charset val="204"/>
      </rPr>
      <t xml:space="preserve"> Ремонт цоколя</t>
    </r>
  </si>
  <si>
    <r>
      <t>д.Лидино д.9</t>
    </r>
    <r>
      <rPr>
        <sz val="8"/>
        <rFont val="Times New Roman"/>
        <family val="1"/>
        <charset val="204"/>
      </rPr>
      <t xml:space="preserve"> Ремонт отмостки</t>
    </r>
  </si>
  <si>
    <r>
      <rPr>
        <u/>
        <sz val="8"/>
        <rFont val="Times New Roman"/>
        <family val="1"/>
        <charset val="204"/>
      </rPr>
      <t>п.Беляная Гора д.15</t>
    </r>
    <r>
      <rPr>
        <sz val="8"/>
        <rFont val="Times New Roman"/>
        <family val="1"/>
        <charset val="204"/>
      </rPr>
      <t xml:space="preserve"> Ремонт цоколя</t>
    </r>
  </si>
  <si>
    <r>
      <rPr>
        <u/>
        <sz val="8"/>
        <rFont val="Times New Roman"/>
        <family val="1"/>
        <charset val="204"/>
      </rPr>
      <t>п.Беляная Гора д.9</t>
    </r>
    <r>
      <rPr>
        <sz val="8"/>
        <rFont val="Times New Roman"/>
        <family val="1"/>
        <charset val="204"/>
      </rPr>
      <t xml:space="preserve"> Окраска газопровода</t>
    </r>
  </si>
  <si>
    <r>
      <rPr>
        <u/>
        <sz val="8"/>
        <rFont val="Times New Roman"/>
        <family val="1"/>
        <charset val="204"/>
      </rPr>
      <t>п.Беляная Гора д.11</t>
    </r>
    <r>
      <rPr>
        <sz val="8"/>
        <rFont val="Times New Roman"/>
        <family val="1"/>
        <charset val="204"/>
      </rPr>
      <t xml:space="preserve"> Окраска газопровода</t>
    </r>
  </si>
  <si>
    <r>
      <t>д.Лидино д.3</t>
    </r>
    <r>
      <rPr>
        <sz val="8"/>
        <rFont val="Times New Roman"/>
        <family val="1"/>
        <charset val="204"/>
      </rPr>
      <t xml:space="preserve"> Окраска газопровода</t>
    </r>
  </si>
  <si>
    <r>
      <rPr>
        <u/>
        <sz val="8"/>
        <rFont val="Times New Roman"/>
        <family val="1"/>
        <charset val="204"/>
      </rPr>
      <t>д.Леньково д.2</t>
    </r>
    <r>
      <rPr>
        <sz val="8"/>
        <rFont val="Times New Roman"/>
        <family val="1"/>
        <charset val="204"/>
      </rPr>
      <t xml:space="preserve"> Замена входной двери подъезда №1</t>
    </r>
  </si>
  <si>
    <t xml:space="preserve"> 3.1</t>
  </si>
  <si>
    <t xml:space="preserve"> 3.2</t>
  </si>
  <si>
    <t xml:space="preserve"> 3.3</t>
  </si>
  <si>
    <t xml:space="preserve"> 3.4</t>
  </si>
  <si>
    <t xml:space="preserve"> 3.5</t>
  </si>
  <si>
    <t xml:space="preserve"> 3.6</t>
  </si>
  <si>
    <t xml:space="preserve"> 3.7</t>
  </si>
  <si>
    <t xml:space="preserve">мероприятий по подготовке жилого фонда сельского поселения Дороховское Рузского муниципального района Московской области к ОЗП 2016-2017 гг                                                                        </t>
  </si>
  <si>
    <r>
      <t>п.Дорохово, ул.Школьная д.21а</t>
    </r>
    <r>
      <rPr>
        <sz val="8"/>
        <rFont val="Times New Roman"/>
        <family val="1"/>
        <charset val="204"/>
      </rPr>
      <t xml:space="preserve"> Ремонт оголовков вентшахт</t>
    </r>
  </si>
  <si>
    <r>
      <t>п.Дорохово, ул.Школьная д.21а</t>
    </r>
    <r>
      <rPr>
        <sz val="8"/>
        <rFont val="Times New Roman"/>
        <family val="1"/>
        <charset val="204"/>
      </rPr>
      <t xml:space="preserve"> Замена светильников МОП</t>
    </r>
  </si>
  <si>
    <r>
      <t>п.Дорохово, ул.Школьная д.21а</t>
    </r>
    <r>
      <rPr>
        <sz val="8"/>
        <rFont val="Times New Roman"/>
        <family val="1"/>
        <charset val="204"/>
      </rPr>
      <t xml:space="preserve"> Ремонт цоколя (окраскка)</t>
    </r>
  </si>
  <si>
    <r>
      <t>п.Дорохово, ул.Школьная д.21б</t>
    </r>
    <r>
      <rPr>
        <sz val="8"/>
        <rFont val="Times New Roman"/>
        <family val="1"/>
        <charset val="204"/>
      </rPr>
      <t xml:space="preserve"> Ремонт цоколя (окраска)</t>
    </r>
  </si>
  <si>
    <r>
      <t>п.Дорохово, ул.Школьная д.21б</t>
    </r>
    <r>
      <rPr>
        <sz val="8"/>
        <rFont val="Times New Roman"/>
        <family val="1"/>
        <charset val="204"/>
      </rPr>
      <t xml:space="preserve"> Замена светильников МОП</t>
    </r>
  </si>
  <si>
    <r>
      <t>п.Дорохово, ул.Большая д.44а</t>
    </r>
    <r>
      <rPr>
        <sz val="8"/>
        <rFont val="Times New Roman"/>
        <family val="1"/>
        <charset val="204"/>
      </rPr>
      <t xml:space="preserve"> Ремонт оголовков вентшахт</t>
    </r>
  </si>
  <si>
    <r>
      <t>п.Дорохово, ул.Пионерская д.2</t>
    </r>
    <r>
      <rPr>
        <sz val="8"/>
        <rFont val="Times New Roman"/>
        <family val="1"/>
        <charset val="204"/>
      </rPr>
      <t xml:space="preserve"> Ремонт цоколя (окраскка)</t>
    </r>
  </si>
  <si>
    <r>
      <t>п.Дорохово, ул.Пионерская д.2</t>
    </r>
    <r>
      <rPr>
        <sz val="8"/>
        <rFont val="Times New Roman"/>
        <family val="1"/>
        <charset val="204"/>
      </rPr>
      <t xml:space="preserve"> Замена светильников МОП</t>
    </r>
  </si>
  <si>
    <r>
      <t>п.Дорохово, ул.Пионерская д.4</t>
    </r>
    <r>
      <rPr>
        <sz val="8"/>
        <rFont val="Times New Roman"/>
        <family val="1"/>
        <charset val="204"/>
      </rPr>
      <t xml:space="preserve"> Замена светильников МОП</t>
    </r>
  </si>
  <si>
    <r>
      <t>п.Дорохово, ул.Виксне д.18</t>
    </r>
    <r>
      <rPr>
        <sz val="8"/>
        <rFont val="Times New Roman"/>
        <family val="1"/>
        <charset val="204"/>
      </rPr>
      <t xml:space="preserve"> </t>
    </r>
  </si>
  <si>
    <r>
      <t>п.Дорохово, ул.Виксне д.18</t>
    </r>
    <r>
      <rPr>
        <sz val="8"/>
        <rFont val="Times New Roman"/>
        <family val="1"/>
        <charset val="204"/>
      </rPr>
      <t xml:space="preserve"> Ремонт отмостки</t>
    </r>
  </si>
  <si>
    <r>
      <t>п.Дорохово, ул.Виксне д.18</t>
    </r>
    <r>
      <rPr>
        <sz val="8"/>
        <rFont val="Times New Roman"/>
        <family val="1"/>
        <charset val="204"/>
      </rPr>
      <t xml:space="preserve"> Замена окон в подъездах</t>
    </r>
  </si>
  <si>
    <r>
      <t>п.Дорохово, ул.Московская д.12а</t>
    </r>
    <r>
      <rPr>
        <sz val="8"/>
        <rFont val="Times New Roman"/>
        <family val="1"/>
        <charset val="204"/>
      </rPr>
      <t xml:space="preserve"> Замена запорной арматуры СО</t>
    </r>
  </si>
  <si>
    <r>
      <t>п.Дорохово, ул.Московская д.12а</t>
    </r>
    <r>
      <rPr>
        <sz val="8"/>
        <rFont val="Times New Roman"/>
        <family val="1"/>
        <charset val="204"/>
      </rPr>
      <t xml:space="preserve"> </t>
    </r>
  </si>
  <si>
    <r>
      <t>п.Дорохово, ул.Московская д.12а</t>
    </r>
    <r>
      <rPr>
        <sz val="8"/>
        <rFont val="Times New Roman"/>
        <family val="1"/>
        <charset val="204"/>
      </rPr>
      <t xml:space="preserve"> Замена задвижки ХВС</t>
    </r>
  </si>
  <si>
    <r>
      <t>п.Дорохово, Спортивный пер. д.22</t>
    </r>
    <r>
      <rPr>
        <sz val="8"/>
        <rFont val="Times New Roman"/>
        <family val="1"/>
        <charset val="204"/>
      </rPr>
      <t xml:space="preserve"> Ремонт отмостки</t>
    </r>
  </si>
  <si>
    <r>
      <t>п.Дорохово, Спортивный пер. д.22</t>
    </r>
    <r>
      <rPr>
        <sz val="8"/>
        <rFont val="Times New Roman"/>
        <family val="1"/>
        <charset val="204"/>
      </rPr>
      <t xml:space="preserve"> Замена лежака ХВС</t>
    </r>
  </si>
  <si>
    <r>
      <t>п.Дорохово, Большой пер. д.</t>
    </r>
    <r>
      <rPr>
        <sz val="8"/>
        <rFont val="Times New Roman"/>
        <family val="1"/>
        <charset val="204"/>
      </rPr>
      <t xml:space="preserve"> Замена лежака ХВС</t>
    </r>
  </si>
  <si>
    <r>
      <t>п.Дорохово, Большой пер. д.13</t>
    </r>
    <r>
      <rPr>
        <sz val="8"/>
        <rFont val="Times New Roman"/>
        <family val="1"/>
        <charset val="204"/>
      </rPr>
      <t xml:space="preserve"> Замена окон в подъездах</t>
    </r>
  </si>
  <si>
    <r>
      <t>п.Кожино д.20</t>
    </r>
    <r>
      <rPr>
        <sz val="8"/>
        <rFont val="Times New Roman"/>
        <family val="1"/>
        <charset val="204"/>
      </rPr>
      <t xml:space="preserve"> Ремонт межпанельных швов</t>
    </r>
  </si>
  <si>
    <t xml:space="preserve"> 5.2</t>
  </si>
  <si>
    <t xml:space="preserve"> 5.3</t>
  </si>
  <si>
    <t xml:space="preserve"> 5.4</t>
  </si>
  <si>
    <t xml:space="preserve"> 5.5</t>
  </si>
  <si>
    <t xml:space="preserve"> 5.6</t>
  </si>
  <si>
    <r>
      <t>п.Кожино д.20</t>
    </r>
    <r>
      <rPr>
        <sz val="8"/>
        <rFont val="Times New Roman"/>
        <family val="1"/>
        <charset val="204"/>
      </rPr>
      <t xml:space="preserve"> </t>
    </r>
  </si>
  <si>
    <r>
      <t>п.Дорохово, ул.Школьная д.16а</t>
    </r>
    <r>
      <rPr>
        <sz val="8"/>
        <rFont val="Times New Roman"/>
        <family val="1"/>
        <charset val="204"/>
      </rPr>
      <t xml:space="preserve"> Ремонт цоколя (окраскка)</t>
    </r>
  </si>
  <si>
    <r>
      <t>п.Дорохово, Большой пер. д.8</t>
    </r>
    <r>
      <rPr>
        <sz val="8"/>
        <rFont val="Times New Roman"/>
        <family val="1"/>
        <charset val="204"/>
      </rPr>
      <t xml:space="preserve"> Ремонт отмостки</t>
    </r>
  </si>
  <si>
    <r>
      <t>п.Дорохово, ул.Московская д.47а</t>
    </r>
    <r>
      <rPr>
        <sz val="8"/>
        <rFont val="Times New Roman"/>
        <family val="1"/>
        <charset val="204"/>
      </rPr>
      <t xml:space="preserve"> Окраска газопровода</t>
    </r>
  </si>
  <si>
    <r>
      <t>п.Дорохово, ул.Московская д.49</t>
    </r>
    <r>
      <rPr>
        <sz val="8"/>
        <rFont val="Times New Roman"/>
        <family val="1"/>
        <charset val="204"/>
      </rPr>
      <t xml:space="preserve"> Окраска газопровода</t>
    </r>
  </si>
  <si>
    <r>
      <t>п.Дорохово, ул.Школьная д.21а</t>
    </r>
    <r>
      <rPr>
        <sz val="8"/>
        <rFont val="Times New Roman"/>
        <family val="1"/>
        <charset val="204"/>
      </rPr>
      <t xml:space="preserve"> Окраска газопровода</t>
    </r>
  </si>
  <si>
    <r>
      <t>п.Дорохово, ул.Виксне д.18</t>
    </r>
    <r>
      <rPr>
        <sz val="8"/>
        <rFont val="Times New Roman"/>
        <family val="1"/>
        <charset val="204"/>
      </rPr>
      <t xml:space="preserve"> Прочистка вентканалов</t>
    </r>
  </si>
  <si>
    <r>
      <t>п.Дорохово, ул.Московская д.12а</t>
    </r>
    <r>
      <rPr>
        <sz val="8"/>
        <rFont val="Times New Roman"/>
        <family val="1"/>
        <charset val="204"/>
      </rPr>
      <t xml:space="preserve"> Прочистка вентканалов</t>
    </r>
  </si>
  <si>
    <r>
      <t>п.Дорохово, Спортивный пер. д.22</t>
    </r>
    <r>
      <rPr>
        <sz val="8"/>
        <rFont val="Times New Roman"/>
        <family val="1"/>
        <charset val="204"/>
      </rPr>
      <t xml:space="preserve"> Прочистка вентканалов</t>
    </r>
  </si>
  <si>
    <t xml:space="preserve"> 3/9</t>
  </si>
  <si>
    <t>Ремонт фасадов (отмосток, цоколей,входов)</t>
  </si>
  <si>
    <r>
      <t>п.Новотеряево, ул.Николая Григорьева д.4</t>
    </r>
    <r>
      <rPr>
        <sz val="8"/>
        <rFont val="Times New Roman"/>
        <family val="1"/>
        <charset val="204"/>
      </rPr>
      <t xml:space="preserve"> Ремонт кровельного покрытия входа в подвал</t>
    </r>
  </si>
  <si>
    <r>
      <t>п.Новотеряево, ул.Николая Григорьева д.3</t>
    </r>
    <r>
      <rPr>
        <sz val="8"/>
        <rFont val="Times New Roman"/>
        <family val="1"/>
        <charset val="204"/>
      </rPr>
      <t xml:space="preserve"> Ремонт козырьков входа в подъезды</t>
    </r>
  </si>
  <si>
    <t xml:space="preserve">мероприятий по подготовке жилого фонда сельского поселения Старорузское Рузского муниципального района Московской области к ОЗП 2016-2017 гг                                                                        </t>
  </si>
  <si>
    <t>Подготовка паспортов готовности жилого дома к работе в зимних условиях</t>
  </si>
  <si>
    <r>
      <t>д.Нововолково д.4</t>
    </r>
    <r>
      <rPr>
        <sz val="8"/>
        <rFont val="Times New Roman"/>
        <family val="1"/>
        <charset val="204"/>
      </rPr>
      <t xml:space="preserve"> Замена участка канализации</t>
    </r>
  </si>
  <si>
    <r>
      <t>д.Нововолково, ул.Огородная д.12</t>
    </r>
    <r>
      <rPr>
        <sz val="8"/>
        <rFont val="Times New Roman"/>
        <family val="1"/>
        <charset val="204"/>
      </rPr>
      <t xml:space="preserve"> Монтаж циркуляционного насоса СО</t>
    </r>
  </si>
  <si>
    <r>
      <t>д.Нововолково д.12</t>
    </r>
    <r>
      <rPr>
        <sz val="8"/>
        <rFont val="Times New Roman"/>
        <family val="1"/>
        <charset val="204"/>
      </rPr>
      <t xml:space="preserve"> Замена участка стояка ХВС</t>
    </r>
  </si>
  <si>
    <r>
      <t>д.Нововолково д.12</t>
    </r>
    <r>
      <rPr>
        <sz val="8"/>
        <rFont val="Times New Roman"/>
        <family val="1"/>
        <charset val="204"/>
      </rPr>
      <t xml:space="preserve"> Замена лежака ХВС</t>
    </r>
  </si>
  <si>
    <r>
      <t>д.Нововолково д.10</t>
    </r>
    <r>
      <rPr>
        <sz val="8"/>
        <rFont val="Times New Roman"/>
        <family val="1"/>
        <charset val="204"/>
      </rPr>
      <t xml:space="preserve"> Замена вводных кранов ГХВС</t>
    </r>
  </si>
  <si>
    <r>
      <t>д.Нововолково д.6</t>
    </r>
    <r>
      <rPr>
        <sz val="8"/>
        <rFont val="Times New Roman"/>
        <family val="1"/>
        <charset val="204"/>
      </rPr>
      <t xml:space="preserve"> Замена участка лежака трубопровода СО и запорной арматуры в подвале</t>
    </r>
  </si>
  <si>
    <t>8,8/4</t>
  </si>
  <si>
    <r>
      <t>д.Нововолково д.1</t>
    </r>
    <r>
      <rPr>
        <sz val="8"/>
        <rFont val="Times New Roman"/>
        <family val="1"/>
        <charset val="204"/>
      </rPr>
      <t xml:space="preserve"> Замена запорной арматуры ХВС</t>
    </r>
  </si>
  <si>
    <r>
      <t>д.Нововолково д.3</t>
    </r>
    <r>
      <rPr>
        <sz val="8"/>
        <rFont val="Times New Roman"/>
        <family val="1"/>
        <charset val="204"/>
      </rPr>
      <t xml:space="preserve"> Замена запорной арматуры ХВС</t>
    </r>
  </si>
  <si>
    <t xml:space="preserve"> 5.7</t>
  </si>
  <si>
    <t>Ремонт фасадов (отмосток, цоколей, входов)</t>
  </si>
  <si>
    <t xml:space="preserve"> 98/11</t>
  </si>
  <si>
    <t xml:space="preserve">мероприятий по подготовке жилого фонда сельского поселения Волковское Рузского муниципального района Московской области к ОЗП 2016-2017 гг                                                                        </t>
  </si>
  <si>
    <t>д.Лидино д.4 Промывка трубопроводов СО</t>
  </si>
  <si>
    <t>Приложение №6</t>
  </si>
  <si>
    <t>Утвержден постановлением администрации</t>
  </si>
  <si>
    <t>Рузского муниципального района</t>
  </si>
  <si>
    <t>№ ________  от _________________</t>
  </si>
  <si>
    <t>ООО Сантехмонтаж-Руза</t>
  </si>
  <si>
    <t>ООО "Сантехмонтаж-Руза"</t>
  </si>
  <si>
    <t>ООО "Сантехмонтаж-Руза".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</si>
</sst>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FFC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1"/>
      <name val="Times New Roman"/>
      <family val="1"/>
      <charset val="204"/>
    </font>
    <font>
      <u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3" fillId="0" borderId="0" xfId="0" applyFont="1" applyAlignment="1"/>
    <xf numFmtId="0" fontId="2" fillId="0" borderId="0" xfId="0" applyFont="1" applyAlignment="1"/>
    <xf numFmtId="0" fontId="3" fillId="3" borderId="0" xfId="0" applyFont="1" applyFill="1"/>
    <xf numFmtId="0" fontId="5" fillId="2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13" fillId="2" borderId="0" xfId="0" applyFont="1" applyFill="1"/>
    <xf numFmtId="0" fontId="16" fillId="2" borderId="0" xfId="0" applyFont="1" applyFill="1"/>
    <xf numFmtId="0" fontId="17" fillId="2" borderId="0" xfId="0" applyFont="1" applyFill="1"/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5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4" fillId="0" borderId="0" xfId="0" applyFont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4" fillId="0" borderId="0" xfId="0" applyFont="1" applyFill="1"/>
    <xf numFmtId="0" fontId="4" fillId="0" borderId="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2" fontId="5" fillId="0" borderId="4" xfId="0" applyNumberFormat="1" applyFont="1" applyFill="1" applyBorder="1" applyAlignment="1">
      <alignment horizontal="center" vertical="center"/>
    </xf>
    <xf numFmtId="17" fontId="5" fillId="0" borderId="1" xfId="0" applyNumberFormat="1" applyFont="1" applyFill="1" applyBorder="1" applyAlignment="1">
      <alignment horizontal="center" vertical="center"/>
    </xf>
    <xf numFmtId="1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2" fontId="5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2" fontId="19" fillId="0" borderId="17" xfId="0" applyNumberFormat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 wrapText="1"/>
    </xf>
    <xf numFmtId="1" fontId="19" fillId="0" borderId="1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1" fontId="11" fillId="0" borderId="12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2" fontId="8" fillId="0" borderId="19" xfId="0" applyNumberFormat="1" applyFont="1" applyFill="1" applyBorder="1" applyAlignment="1">
      <alignment horizontal="center" vertical="center"/>
    </xf>
    <xf numFmtId="2" fontId="8" fillId="0" borderId="20" xfId="0" applyNumberFormat="1" applyFont="1" applyFill="1" applyBorder="1" applyAlignment="1">
      <alignment horizontal="center" vertical="center"/>
    </xf>
    <xf numFmtId="2" fontId="15" fillId="0" borderId="17" xfId="0" applyNumberFormat="1" applyFont="1" applyFill="1" applyBorder="1" applyAlignment="1">
      <alignment horizontal="center" vertical="center"/>
    </xf>
    <xf numFmtId="0" fontId="3" fillId="0" borderId="17" xfId="0" applyFont="1" applyFill="1" applyBorder="1"/>
    <xf numFmtId="0" fontId="3" fillId="0" borderId="18" xfId="0" applyFont="1" applyFill="1" applyBorder="1"/>
    <xf numFmtId="0" fontId="10" fillId="0" borderId="0" xfId="0" applyFont="1" applyFill="1" applyAlignment="1">
      <alignment vertical="top"/>
    </xf>
    <xf numFmtId="0" fontId="3" fillId="0" borderId="0" xfId="0" applyFont="1" applyFill="1" applyAlignment="1">
      <alignment horizontal="center" wrapText="1"/>
    </xf>
    <xf numFmtId="2" fontId="3" fillId="0" borderId="0" xfId="0" applyNumberFormat="1" applyFont="1" applyFill="1" applyAlignment="1">
      <alignment horizontal="center"/>
    </xf>
    <xf numFmtId="0" fontId="12" fillId="0" borderId="0" xfId="0" applyFont="1" applyFill="1" applyAlignment="1">
      <alignment vertical="top"/>
    </xf>
    <xf numFmtId="0" fontId="18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center" vertical="center" wrapText="1"/>
    </xf>
    <xf numFmtId="17" fontId="11" fillId="0" borderId="1" xfId="0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/>
    </xf>
    <xf numFmtId="17" fontId="3" fillId="0" borderId="12" xfId="0" applyNumberFormat="1" applyFont="1" applyFill="1" applyBorder="1" applyAlignment="1">
      <alignment horizontal="center" vertical="center"/>
    </xf>
    <xf numFmtId="17" fontId="5" fillId="0" borderId="12" xfId="0" applyNumberFormat="1" applyFont="1" applyFill="1" applyBorder="1" applyAlignment="1">
      <alignment horizontal="center" vertical="center" wrapText="1"/>
    </xf>
    <xf numFmtId="17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22" fillId="4" borderId="11" xfId="0" applyFont="1" applyFill="1" applyBorder="1" applyAlignment="1">
      <alignment horizontal="left" vertical="center" wrapText="1"/>
    </xf>
    <xf numFmtId="0" fontId="22" fillId="4" borderId="9" xfId="0" applyFont="1" applyFill="1" applyBorder="1" applyAlignment="1">
      <alignment horizontal="left" vertical="center" wrapText="1"/>
    </xf>
    <xf numFmtId="0" fontId="22" fillId="4" borderId="14" xfId="0" applyFont="1" applyFill="1" applyBorder="1" applyAlignment="1">
      <alignment horizontal="left" vertical="center" wrapText="1"/>
    </xf>
    <xf numFmtId="0" fontId="6" fillId="4" borderId="26" xfId="0" applyFont="1" applyFill="1" applyBorder="1" applyAlignment="1">
      <alignment horizontal="left" vertical="center"/>
    </xf>
    <xf numFmtId="0" fontId="6" fillId="4" borderId="25" xfId="0" applyFont="1" applyFill="1" applyBorder="1" applyAlignment="1">
      <alignment horizontal="left" vertical="center"/>
    </xf>
    <xf numFmtId="0" fontId="6" fillId="4" borderId="27" xfId="0" applyFont="1" applyFill="1" applyBorder="1" applyAlignment="1">
      <alignment horizontal="left" vertical="center"/>
    </xf>
    <xf numFmtId="0" fontId="7" fillId="0" borderId="26" xfId="0" applyFont="1" applyFill="1" applyBorder="1" applyAlignment="1">
      <alignment horizontal="right" vertical="center"/>
    </xf>
    <xf numFmtId="0" fontId="7" fillId="0" borderId="25" xfId="0" applyFont="1" applyFill="1" applyBorder="1" applyAlignment="1">
      <alignment horizontal="right" vertical="center"/>
    </xf>
    <xf numFmtId="0" fontId="7" fillId="0" borderId="28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right" vertical="center"/>
    </xf>
    <xf numFmtId="0" fontId="20" fillId="0" borderId="22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52"/>
  <sheetViews>
    <sheetView zoomScaleNormal="100" zoomScaleSheetLayoutView="100" workbookViewId="0">
      <selection activeCell="N39" sqref="N39"/>
    </sheetView>
  </sheetViews>
  <sheetFormatPr defaultRowHeight="12.75" x14ac:dyDescent="0.2"/>
  <cols>
    <col min="1" max="1" width="3.85546875" style="9" customWidth="1"/>
    <col min="2" max="2" width="37.85546875" style="9" customWidth="1"/>
    <col min="3" max="3" width="8.7109375" style="9" customWidth="1"/>
    <col min="4" max="4" width="8.5703125" style="27" customWidth="1"/>
    <col min="5" max="5" width="15.42578125" style="9" customWidth="1"/>
    <col min="6" max="6" width="14.28515625" style="1" customWidth="1"/>
    <col min="7" max="7" width="18.140625" style="1" customWidth="1"/>
    <col min="8" max="16384" width="9.140625" style="1"/>
  </cols>
  <sheetData>
    <row r="1" spans="1:9" ht="15.75" customHeight="1" x14ac:dyDescent="0.25">
      <c r="A1" s="13"/>
      <c r="B1" s="13"/>
      <c r="C1" s="13"/>
      <c r="D1" s="14"/>
      <c r="E1" s="13"/>
    </row>
    <row r="2" spans="1:9" ht="15.75" x14ac:dyDescent="0.2">
      <c r="A2" s="121"/>
      <c r="B2" s="121"/>
      <c r="C2" s="34"/>
      <c r="D2" s="34"/>
      <c r="E2" s="121"/>
      <c r="F2" s="121"/>
      <c r="G2" s="121"/>
      <c r="H2" s="10"/>
      <c r="I2" s="16"/>
    </row>
    <row r="3" spans="1:9" ht="32.25" customHeight="1" x14ac:dyDescent="0.2">
      <c r="A3" s="122"/>
      <c r="B3" s="122"/>
      <c r="C3" s="86"/>
      <c r="D3" s="86"/>
      <c r="E3" s="124"/>
      <c r="F3" s="124"/>
      <c r="G3" s="124"/>
      <c r="H3" s="4"/>
      <c r="I3" s="16"/>
    </row>
    <row r="4" spans="1:9" ht="15.75" customHeight="1" x14ac:dyDescent="0.25">
      <c r="A4" s="123"/>
      <c r="B4" s="123"/>
      <c r="C4" s="3"/>
      <c r="D4" s="3"/>
      <c r="E4" s="122"/>
      <c r="F4" s="122"/>
      <c r="G4" s="122"/>
      <c r="H4" s="10"/>
      <c r="I4" s="16"/>
    </row>
    <row r="5" spans="1:9" ht="15.75" customHeight="1" x14ac:dyDescent="0.2">
      <c r="A5" s="122"/>
      <c r="B5" s="122"/>
      <c r="C5" s="86"/>
      <c r="D5" s="86"/>
      <c r="E5" s="122"/>
      <c r="F5" s="122"/>
      <c r="G5" s="122"/>
      <c r="H5" s="10"/>
      <c r="I5" s="16"/>
    </row>
    <row r="6" spans="1:9" ht="15" customHeight="1" x14ac:dyDescent="0.25">
      <c r="A6" s="2"/>
      <c r="B6" s="17"/>
      <c r="C6" s="5"/>
      <c r="D6" s="18"/>
      <c r="E6" s="5"/>
      <c r="F6" s="3"/>
      <c r="G6" s="3"/>
    </row>
    <row r="7" spans="1:9" ht="15.75" x14ac:dyDescent="0.25">
      <c r="A7" s="120" t="s">
        <v>0</v>
      </c>
      <c r="B7" s="120"/>
      <c r="C7" s="120"/>
      <c r="D7" s="120"/>
      <c r="E7" s="120"/>
      <c r="F7" s="120"/>
      <c r="G7" s="120"/>
    </row>
    <row r="8" spans="1:9" s="6" customFormat="1" ht="38.25" customHeight="1" thickBot="1" x14ac:dyDescent="0.25">
      <c r="A8" s="103" t="s">
        <v>137</v>
      </c>
      <c r="B8" s="103"/>
      <c r="C8" s="103"/>
      <c r="D8" s="103"/>
      <c r="E8" s="103"/>
      <c r="F8" s="103"/>
      <c r="G8" s="103"/>
    </row>
    <row r="9" spans="1:9" s="19" customFormat="1" ht="21.75" customHeight="1" thickBot="1" x14ac:dyDescent="0.25">
      <c r="A9" s="115" t="s">
        <v>1</v>
      </c>
      <c r="B9" s="115" t="s">
        <v>2</v>
      </c>
      <c r="C9" s="113" t="s">
        <v>0</v>
      </c>
      <c r="D9" s="113"/>
      <c r="E9" s="113"/>
      <c r="F9" s="113"/>
      <c r="G9" s="114"/>
    </row>
    <row r="10" spans="1:9" s="19" customFormat="1" ht="32.25" customHeight="1" thickBot="1" x14ac:dyDescent="0.25">
      <c r="A10" s="116"/>
      <c r="B10" s="116"/>
      <c r="C10" s="28" t="s">
        <v>3</v>
      </c>
      <c r="D10" s="28" t="s">
        <v>4</v>
      </c>
      <c r="E10" s="28" t="s">
        <v>5</v>
      </c>
      <c r="F10" s="36" t="s">
        <v>9</v>
      </c>
      <c r="G10" s="36" t="s">
        <v>14</v>
      </c>
    </row>
    <row r="11" spans="1:9" s="19" customFormat="1" ht="25.5" customHeight="1" thickBot="1" x14ac:dyDescent="0.25">
      <c r="A11" s="104" t="s">
        <v>16</v>
      </c>
      <c r="B11" s="105"/>
      <c r="C11" s="105"/>
      <c r="D11" s="105"/>
      <c r="E11" s="105"/>
      <c r="F11" s="105"/>
      <c r="G11" s="106"/>
    </row>
    <row r="12" spans="1:9" s="20" customFormat="1" ht="59.25" customHeight="1" x14ac:dyDescent="0.2">
      <c r="A12" s="47">
        <v>1</v>
      </c>
      <c r="B12" s="57" t="s">
        <v>46</v>
      </c>
      <c r="C12" s="46" t="s">
        <v>6</v>
      </c>
      <c r="D12" s="44">
        <f>SUM(D13:D13)</f>
        <v>30</v>
      </c>
      <c r="E12" s="31">
        <f>SUM(E13:E13)</f>
        <v>1.3499999999999999</v>
      </c>
      <c r="F12" s="44" t="s">
        <v>19</v>
      </c>
      <c r="G12" s="50" t="s">
        <v>144</v>
      </c>
    </row>
    <row r="13" spans="1:9" s="20" customFormat="1" ht="16.5" customHeight="1" x14ac:dyDescent="0.2">
      <c r="A13" s="8" t="s">
        <v>17</v>
      </c>
      <c r="B13" s="39" t="s">
        <v>18</v>
      </c>
      <c r="C13" s="38" t="s">
        <v>6</v>
      </c>
      <c r="D13" s="38">
        <v>30</v>
      </c>
      <c r="E13" s="38">
        <f>D13*0.045</f>
        <v>1.3499999999999999</v>
      </c>
      <c r="F13" s="38"/>
      <c r="G13" s="71"/>
    </row>
    <row r="14" spans="1:9" s="45" customFormat="1" ht="48" customHeight="1" x14ac:dyDescent="0.2">
      <c r="A14" s="47">
        <v>2</v>
      </c>
      <c r="B14" s="49" t="s">
        <v>23</v>
      </c>
      <c r="C14" s="44" t="s">
        <v>11</v>
      </c>
      <c r="D14" s="44">
        <v>1354</v>
      </c>
      <c r="E14" s="48" t="s">
        <v>24</v>
      </c>
      <c r="F14" s="48" t="s">
        <v>25</v>
      </c>
      <c r="G14" s="50" t="s">
        <v>144</v>
      </c>
    </row>
    <row r="15" spans="1:9" s="45" customFormat="1" ht="48" customHeight="1" x14ac:dyDescent="0.2">
      <c r="A15" s="47">
        <v>3</v>
      </c>
      <c r="B15" s="51" t="s">
        <v>26</v>
      </c>
      <c r="C15" s="52" t="s">
        <v>27</v>
      </c>
      <c r="D15" s="53">
        <v>610</v>
      </c>
      <c r="E15" s="48" t="s">
        <v>24</v>
      </c>
      <c r="F15" s="48" t="s">
        <v>25</v>
      </c>
      <c r="G15" s="50" t="s">
        <v>144</v>
      </c>
    </row>
    <row r="16" spans="1:9" s="45" customFormat="1" ht="46.5" customHeight="1" x14ac:dyDescent="0.2">
      <c r="A16" s="47">
        <v>4</v>
      </c>
      <c r="B16" s="51" t="s">
        <v>28</v>
      </c>
      <c r="C16" s="54" t="s">
        <v>11</v>
      </c>
      <c r="D16" s="55">
        <v>20</v>
      </c>
      <c r="E16" s="56">
        <v>8.6</v>
      </c>
      <c r="F16" s="48" t="s">
        <v>19</v>
      </c>
      <c r="G16" s="50" t="s">
        <v>144</v>
      </c>
    </row>
    <row r="17" spans="1:7" s="45" customFormat="1" ht="84.75" customHeight="1" x14ac:dyDescent="0.2">
      <c r="A17" s="47">
        <v>5</v>
      </c>
      <c r="B17" s="57" t="s">
        <v>30</v>
      </c>
      <c r="C17" s="37" t="s">
        <v>29</v>
      </c>
      <c r="D17" s="60" t="s">
        <v>136</v>
      </c>
      <c r="E17" s="58">
        <f>SUM(E18:E24)</f>
        <v>206.34200000000001</v>
      </c>
      <c r="F17" s="59" t="s">
        <v>19</v>
      </c>
      <c r="G17" s="50" t="s">
        <v>144</v>
      </c>
    </row>
    <row r="18" spans="1:7" s="33" customFormat="1" ht="25.5" customHeight="1" x14ac:dyDescent="0.2">
      <c r="A18" s="90" t="s">
        <v>47</v>
      </c>
      <c r="B18" s="91" t="s">
        <v>132</v>
      </c>
      <c r="C18" s="40" t="s">
        <v>6</v>
      </c>
      <c r="D18" s="38">
        <v>1</v>
      </c>
      <c r="E18" s="92">
        <v>1.897</v>
      </c>
      <c r="F18" s="93"/>
      <c r="G18" s="94"/>
    </row>
    <row r="19" spans="1:7" s="33" customFormat="1" ht="25.5" customHeight="1" x14ac:dyDescent="0.2">
      <c r="A19" s="90" t="s">
        <v>105</v>
      </c>
      <c r="B19" s="91" t="s">
        <v>133</v>
      </c>
      <c r="C19" s="40" t="s">
        <v>6</v>
      </c>
      <c r="D19" s="38">
        <v>1</v>
      </c>
      <c r="E19" s="92">
        <v>1.897</v>
      </c>
      <c r="F19" s="93"/>
      <c r="G19" s="94"/>
    </row>
    <row r="20" spans="1:7" s="33" customFormat="1" ht="25.5" customHeight="1" x14ac:dyDescent="0.2">
      <c r="A20" s="90" t="s">
        <v>106</v>
      </c>
      <c r="B20" s="91" t="s">
        <v>130</v>
      </c>
      <c r="C20" s="40" t="s">
        <v>29</v>
      </c>
      <c r="D20" s="38" t="s">
        <v>131</v>
      </c>
      <c r="E20" s="92">
        <v>21.797000000000001</v>
      </c>
      <c r="F20" s="93"/>
      <c r="G20" s="94"/>
    </row>
    <row r="21" spans="1:7" s="33" customFormat="1" ht="25.5" customHeight="1" x14ac:dyDescent="0.2">
      <c r="A21" s="90" t="s">
        <v>107</v>
      </c>
      <c r="B21" s="91" t="s">
        <v>129</v>
      </c>
      <c r="C21" s="40" t="s">
        <v>6</v>
      </c>
      <c r="D21" s="38">
        <v>4</v>
      </c>
      <c r="E21" s="92">
        <v>6.86</v>
      </c>
      <c r="F21" s="93"/>
      <c r="G21" s="94"/>
    </row>
    <row r="22" spans="1:7" s="33" customFormat="1" ht="25.5" customHeight="1" x14ac:dyDescent="0.2">
      <c r="A22" s="90" t="s">
        <v>108</v>
      </c>
      <c r="B22" s="91" t="s">
        <v>127</v>
      </c>
      <c r="C22" s="40" t="s">
        <v>11</v>
      </c>
      <c r="D22" s="38">
        <v>4</v>
      </c>
      <c r="E22" s="92">
        <v>6.86</v>
      </c>
      <c r="F22" s="93"/>
      <c r="G22" s="94"/>
    </row>
    <row r="23" spans="1:7" s="33" customFormat="1" ht="25.5" customHeight="1" x14ac:dyDescent="0.2">
      <c r="A23" s="90" t="s">
        <v>109</v>
      </c>
      <c r="B23" s="91" t="s">
        <v>128</v>
      </c>
      <c r="C23" s="40" t="s">
        <v>11</v>
      </c>
      <c r="D23" s="38">
        <v>85</v>
      </c>
      <c r="E23" s="92">
        <v>143.03100000000001</v>
      </c>
      <c r="F23" s="93"/>
      <c r="G23" s="94"/>
    </row>
    <row r="24" spans="1:7" s="33" customFormat="1" ht="23.25" customHeight="1" x14ac:dyDescent="0.2">
      <c r="A24" s="90" t="s">
        <v>134</v>
      </c>
      <c r="B24" s="91" t="s">
        <v>126</v>
      </c>
      <c r="C24" s="40" t="s">
        <v>6</v>
      </c>
      <c r="D24" s="38">
        <v>1</v>
      </c>
      <c r="E24" s="92">
        <v>24</v>
      </c>
      <c r="F24" s="93"/>
      <c r="G24" s="94"/>
    </row>
    <row r="25" spans="1:7" s="21" customFormat="1" ht="40.5" customHeight="1" x14ac:dyDescent="0.2">
      <c r="A25" s="7">
        <v>6</v>
      </c>
      <c r="B25" s="57" t="s">
        <v>32</v>
      </c>
      <c r="C25" s="37" t="s">
        <v>11</v>
      </c>
      <c r="D25" s="23">
        <f>D26</f>
        <v>3.5</v>
      </c>
      <c r="E25" s="24">
        <f>E26</f>
        <v>5.4020000000000001</v>
      </c>
      <c r="F25" s="59" t="s">
        <v>19</v>
      </c>
      <c r="G25" s="50" t="s">
        <v>144</v>
      </c>
    </row>
    <row r="26" spans="1:7" s="33" customFormat="1" ht="25.5" customHeight="1" x14ac:dyDescent="0.2">
      <c r="A26" s="90" t="s">
        <v>66</v>
      </c>
      <c r="B26" s="91" t="s">
        <v>125</v>
      </c>
      <c r="C26" s="40" t="s">
        <v>11</v>
      </c>
      <c r="D26" s="38">
        <v>3.5</v>
      </c>
      <c r="E26" s="92">
        <v>5.4020000000000001</v>
      </c>
      <c r="F26" s="93"/>
      <c r="G26" s="94"/>
    </row>
    <row r="27" spans="1:7" s="21" customFormat="1" ht="38.25" x14ac:dyDescent="0.2">
      <c r="A27" s="7">
        <v>7</v>
      </c>
      <c r="B27" s="61" t="s">
        <v>33</v>
      </c>
      <c r="C27" s="23" t="s">
        <v>6</v>
      </c>
      <c r="D27" s="23">
        <v>13</v>
      </c>
      <c r="E27" s="24">
        <f>D27*0.412</f>
        <v>5.3559999999999999</v>
      </c>
      <c r="F27" s="59" t="s">
        <v>19</v>
      </c>
      <c r="G27" s="50" t="s">
        <v>144</v>
      </c>
    </row>
    <row r="28" spans="1:7" s="21" customFormat="1" ht="16.5" thickBot="1" x14ac:dyDescent="0.25">
      <c r="A28" s="117" t="s">
        <v>12</v>
      </c>
      <c r="B28" s="118"/>
      <c r="C28" s="118"/>
      <c r="D28" s="119"/>
      <c r="E28" s="64">
        <f>E12+E16+E17+E25+E27</f>
        <v>227.04999999999998</v>
      </c>
      <c r="F28" s="65"/>
      <c r="G28" s="66"/>
    </row>
    <row r="29" spans="1:7" s="19" customFormat="1" ht="25.5" customHeight="1" thickTop="1" thickBot="1" x14ac:dyDescent="0.25">
      <c r="A29" s="104" t="s">
        <v>34</v>
      </c>
      <c r="B29" s="105"/>
      <c r="C29" s="105"/>
      <c r="D29" s="105"/>
      <c r="E29" s="105"/>
      <c r="F29" s="105"/>
      <c r="G29" s="106"/>
    </row>
    <row r="30" spans="1:7" s="20" customFormat="1" ht="45" customHeight="1" x14ac:dyDescent="0.2">
      <c r="A30" s="47">
        <v>1</v>
      </c>
      <c r="B30" s="57" t="s">
        <v>35</v>
      </c>
      <c r="C30" s="48" t="s">
        <v>6</v>
      </c>
      <c r="D30" s="44">
        <v>6</v>
      </c>
      <c r="E30" s="62">
        <v>6</v>
      </c>
      <c r="F30" s="63" t="s">
        <v>25</v>
      </c>
      <c r="G30" s="50" t="s">
        <v>144</v>
      </c>
    </row>
    <row r="31" spans="1:7" s="20" customFormat="1" ht="60.75" customHeight="1" x14ac:dyDescent="0.2">
      <c r="A31" s="47">
        <v>2</v>
      </c>
      <c r="B31" s="57" t="s">
        <v>36</v>
      </c>
      <c r="C31" s="48" t="s">
        <v>7</v>
      </c>
      <c r="D31" s="44">
        <v>30</v>
      </c>
      <c r="E31" s="62">
        <v>15</v>
      </c>
      <c r="F31" s="63" t="s">
        <v>19</v>
      </c>
      <c r="G31" s="50" t="s">
        <v>144</v>
      </c>
    </row>
    <row r="32" spans="1:7" s="22" customFormat="1" ht="54" customHeight="1" x14ac:dyDescent="0.2">
      <c r="A32" s="73">
        <v>3</v>
      </c>
      <c r="B32" s="57" t="s">
        <v>37</v>
      </c>
      <c r="C32" s="48" t="s">
        <v>13</v>
      </c>
      <c r="D32" s="44" t="s">
        <v>38</v>
      </c>
      <c r="E32" s="62">
        <v>10</v>
      </c>
      <c r="F32" s="63" t="s">
        <v>19</v>
      </c>
      <c r="G32" s="50" t="s">
        <v>144</v>
      </c>
    </row>
    <row r="33" spans="1:7" s="22" customFormat="1" ht="41.25" customHeight="1" x14ac:dyDescent="0.2">
      <c r="A33" s="74">
        <v>4</v>
      </c>
      <c r="B33" s="57" t="s">
        <v>10</v>
      </c>
      <c r="C33" s="37" t="s">
        <v>7</v>
      </c>
      <c r="D33" s="23">
        <v>15</v>
      </c>
      <c r="E33" s="24">
        <v>30</v>
      </c>
      <c r="F33" s="63" t="s">
        <v>19</v>
      </c>
      <c r="G33" s="50" t="s">
        <v>145</v>
      </c>
    </row>
    <row r="34" spans="1:7" s="22" customFormat="1" ht="44.25" customHeight="1" x14ac:dyDescent="0.2">
      <c r="A34" s="74">
        <v>5</v>
      </c>
      <c r="B34" s="57" t="s">
        <v>15</v>
      </c>
      <c r="C34" s="37" t="s">
        <v>6</v>
      </c>
      <c r="D34" s="23">
        <v>6</v>
      </c>
      <c r="E34" s="24">
        <v>24</v>
      </c>
      <c r="F34" s="59" t="s">
        <v>19</v>
      </c>
      <c r="G34" s="50" t="s">
        <v>144</v>
      </c>
    </row>
    <row r="35" spans="1:7" s="22" customFormat="1" ht="42" customHeight="1" x14ac:dyDescent="0.2">
      <c r="A35" s="74">
        <v>6</v>
      </c>
      <c r="B35" s="57" t="s">
        <v>135</v>
      </c>
      <c r="C35" s="37" t="s">
        <v>7</v>
      </c>
      <c r="D35" s="23">
        <v>30</v>
      </c>
      <c r="E35" s="24">
        <f>D35</f>
        <v>30</v>
      </c>
      <c r="F35" s="59" t="s">
        <v>19</v>
      </c>
      <c r="G35" s="50" t="s">
        <v>144</v>
      </c>
    </row>
    <row r="36" spans="1:7" s="22" customFormat="1" ht="16.5" thickBot="1" x14ac:dyDescent="0.25">
      <c r="A36" s="117" t="s">
        <v>12</v>
      </c>
      <c r="B36" s="118"/>
      <c r="C36" s="118"/>
      <c r="D36" s="119"/>
      <c r="E36" s="64">
        <f>E30+E31+E32+E33+E34+E35</f>
        <v>115</v>
      </c>
      <c r="F36" s="65"/>
      <c r="G36" s="66"/>
    </row>
    <row r="37" spans="1:7" s="9" customFormat="1" ht="25.5" customHeight="1" thickTop="1" thickBot="1" x14ac:dyDescent="0.25">
      <c r="A37" s="107" t="s">
        <v>40</v>
      </c>
      <c r="B37" s="108"/>
      <c r="C37" s="108"/>
      <c r="D37" s="108"/>
      <c r="E37" s="108"/>
      <c r="F37" s="108"/>
      <c r="G37" s="109"/>
    </row>
    <row r="38" spans="1:7" s="9" customFormat="1" ht="42.75" customHeight="1" x14ac:dyDescent="0.2">
      <c r="A38" s="8">
        <v>1</v>
      </c>
      <c r="B38" s="67" t="s">
        <v>41</v>
      </c>
      <c r="C38" s="35" t="s">
        <v>6</v>
      </c>
      <c r="D38" s="68">
        <v>25</v>
      </c>
      <c r="E38" s="69">
        <v>17</v>
      </c>
      <c r="F38" s="70" t="s">
        <v>25</v>
      </c>
      <c r="G38" s="50" t="s">
        <v>144</v>
      </c>
    </row>
    <row r="39" spans="1:7" s="9" customFormat="1" ht="51.75" customHeight="1" x14ac:dyDescent="0.2">
      <c r="A39" s="8">
        <v>2</v>
      </c>
      <c r="B39" s="67" t="s">
        <v>42</v>
      </c>
      <c r="C39" s="35" t="s">
        <v>43</v>
      </c>
      <c r="D39" s="29" t="s">
        <v>45</v>
      </c>
      <c r="E39" s="30">
        <v>7</v>
      </c>
      <c r="F39" s="70" t="s">
        <v>25</v>
      </c>
      <c r="G39" s="50" t="s">
        <v>144</v>
      </c>
    </row>
    <row r="40" spans="1:7" s="9" customFormat="1" ht="58.5" customHeight="1" x14ac:dyDescent="0.2">
      <c r="A40" s="8">
        <v>3</v>
      </c>
      <c r="B40" s="67" t="s">
        <v>44</v>
      </c>
      <c r="C40" s="35"/>
      <c r="D40" s="68"/>
      <c r="E40" s="69">
        <v>10</v>
      </c>
      <c r="F40" s="70" t="s">
        <v>25</v>
      </c>
      <c r="G40" s="50" t="s">
        <v>144</v>
      </c>
    </row>
    <row r="41" spans="1:7" s="9" customFormat="1" ht="46.5" customHeight="1" x14ac:dyDescent="0.2">
      <c r="A41" s="8">
        <v>4</v>
      </c>
      <c r="B41" s="67" t="s">
        <v>124</v>
      </c>
      <c r="C41" s="35" t="s">
        <v>6</v>
      </c>
      <c r="D41" s="68">
        <v>13</v>
      </c>
      <c r="E41" s="69"/>
      <c r="F41" s="70"/>
      <c r="G41" s="50" t="s">
        <v>144</v>
      </c>
    </row>
    <row r="42" spans="1:7" s="9" customFormat="1" ht="16.5" thickBot="1" x14ac:dyDescent="0.25">
      <c r="A42" s="117" t="s">
        <v>12</v>
      </c>
      <c r="B42" s="118"/>
      <c r="C42" s="118"/>
      <c r="D42" s="119"/>
      <c r="E42" s="77">
        <f>SUM(E38:E40)</f>
        <v>34</v>
      </c>
      <c r="F42" s="78"/>
      <c r="G42" s="79"/>
    </row>
    <row r="43" spans="1:7" s="6" customFormat="1" ht="14.25" customHeight="1" thickTop="1" thickBot="1" x14ac:dyDescent="0.25">
      <c r="A43" s="110" t="s">
        <v>8</v>
      </c>
      <c r="B43" s="111"/>
      <c r="C43" s="111"/>
      <c r="D43" s="112"/>
      <c r="E43" s="75">
        <f>E28+E36+E42</f>
        <v>376.04999999999995</v>
      </c>
      <c r="F43" s="75"/>
      <c r="G43" s="76"/>
    </row>
    <row r="44" spans="1:7" x14ac:dyDescent="0.2">
      <c r="A44" s="25"/>
      <c r="B44" s="25"/>
      <c r="C44" s="25"/>
      <c r="D44" s="26"/>
      <c r="E44" s="25"/>
    </row>
    <row r="45" spans="1:7" x14ac:dyDescent="0.2">
      <c r="A45" s="25"/>
      <c r="B45" s="25"/>
      <c r="C45" s="25"/>
      <c r="D45" s="26"/>
      <c r="E45" s="25"/>
    </row>
    <row r="46" spans="1:7" x14ac:dyDescent="0.2">
      <c r="A46" s="25"/>
      <c r="B46" s="25"/>
      <c r="C46" s="25"/>
      <c r="D46" s="26"/>
      <c r="E46" s="25"/>
    </row>
    <row r="47" spans="1:7" x14ac:dyDescent="0.2">
      <c r="A47" s="11"/>
      <c r="B47" s="80"/>
      <c r="C47" s="81"/>
      <c r="D47" s="32"/>
      <c r="E47" s="82"/>
      <c r="F47" s="12"/>
      <c r="G47" s="12"/>
    </row>
    <row r="48" spans="1:7" x14ac:dyDescent="0.2">
      <c r="A48" s="11"/>
      <c r="B48" s="83"/>
      <c r="C48" s="81"/>
      <c r="D48" s="32"/>
      <c r="E48" s="82"/>
      <c r="F48" s="12"/>
      <c r="G48" s="12"/>
    </row>
    <row r="49" spans="1:7" x14ac:dyDescent="0.2">
      <c r="A49" s="11"/>
      <c r="B49" s="84"/>
      <c r="C49" s="81"/>
      <c r="D49" s="32"/>
      <c r="E49" s="82"/>
      <c r="F49" s="12"/>
      <c r="G49" s="12"/>
    </row>
    <row r="50" spans="1:7" x14ac:dyDescent="0.2">
      <c r="A50" s="11"/>
      <c r="C50" s="81"/>
      <c r="D50" s="32"/>
      <c r="E50" s="82"/>
      <c r="F50" s="12"/>
      <c r="G50" s="12"/>
    </row>
    <row r="51" spans="1:7" x14ac:dyDescent="0.2">
      <c r="A51" s="11"/>
      <c r="B51" s="85"/>
      <c r="C51" s="81"/>
      <c r="D51" s="32"/>
      <c r="E51" s="82"/>
      <c r="F51" s="12"/>
      <c r="G51" s="12"/>
    </row>
    <row r="52" spans="1:7" x14ac:dyDescent="0.2">
      <c r="A52" s="25"/>
      <c r="B52" s="25"/>
      <c r="C52" s="25"/>
      <c r="D52" s="26"/>
      <c r="E52" s="25"/>
    </row>
  </sheetData>
  <mergeCells count="20">
    <mergeCell ref="A7:G7"/>
    <mergeCell ref="A2:B2"/>
    <mergeCell ref="A3:B3"/>
    <mergeCell ref="A4:B4"/>
    <mergeCell ref="A5:B5"/>
    <mergeCell ref="E2:G2"/>
    <mergeCell ref="E3:G3"/>
    <mergeCell ref="E4:G4"/>
    <mergeCell ref="E5:G5"/>
    <mergeCell ref="A8:G8"/>
    <mergeCell ref="A11:G11"/>
    <mergeCell ref="A29:G29"/>
    <mergeCell ref="A37:G37"/>
    <mergeCell ref="A43:D43"/>
    <mergeCell ref="C9:G9"/>
    <mergeCell ref="A9:A10"/>
    <mergeCell ref="B9:B10"/>
    <mergeCell ref="A36:D36"/>
    <mergeCell ref="A28:D28"/>
    <mergeCell ref="A42:D42"/>
  </mergeCells>
  <phoneticPr fontId="1" type="noConversion"/>
  <pageMargins left="0.45" right="0.74803149606299213" top="0.31496062992125984" bottom="0.31496062992125984" header="0.23622047244094491" footer="0.31496062992125984"/>
  <pageSetup paperSize="9" scale="85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9"/>
  <sheetViews>
    <sheetView topLeftCell="A10" zoomScaleNormal="100" zoomScaleSheetLayoutView="100" workbookViewId="0">
      <selection activeCell="L28" sqref="L28"/>
    </sheetView>
  </sheetViews>
  <sheetFormatPr defaultRowHeight="12.75" x14ac:dyDescent="0.2"/>
  <cols>
    <col min="1" max="1" width="3.85546875" style="9" customWidth="1"/>
    <col min="2" max="2" width="37.85546875" style="9" customWidth="1"/>
    <col min="3" max="3" width="8.7109375" style="9" customWidth="1"/>
    <col min="4" max="4" width="8.5703125" style="27" customWidth="1"/>
    <col min="5" max="5" width="15.42578125" style="9" customWidth="1"/>
    <col min="6" max="6" width="14.28515625" style="1" customWidth="1"/>
    <col min="7" max="7" width="18.140625" style="1" customWidth="1"/>
    <col min="8" max="16384" width="9.140625" style="1"/>
  </cols>
  <sheetData>
    <row r="1" spans="1:9" ht="15.75" customHeight="1" x14ac:dyDescent="0.25">
      <c r="A1" s="13"/>
      <c r="B1" s="13"/>
      <c r="C1" s="13"/>
      <c r="D1" s="14"/>
      <c r="E1" s="13"/>
    </row>
    <row r="2" spans="1:9" ht="15.75" x14ac:dyDescent="0.2">
      <c r="A2" s="121"/>
      <c r="B2" s="121"/>
      <c r="C2" s="34"/>
      <c r="D2" s="34"/>
      <c r="E2" s="121"/>
      <c r="F2" s="121"/>
      <c r="G2" s="121"/>
      <c r="H2" s="10"/>
      <c r="I2" s="16"/>
    </row>
    <row r="3" spans="1:9" ht="32.25" customHeight="1" x14ac:dyDescent="0.2">
      <c r="A3" s="122"/>
      <c r="B3" s="122"/>
      <c r="C3" s="86"/>
      <c r="D3" s="86"/>
      <c r="E3" s="124"/>
      <c r="F3" s="124"/>
      <c r="G3" s="124"/>
      <c r="H3" s="4"/>
      <c r="I3" s="16"/>
    </row>
    <row r="4" spans="1:9" ht="15.75" customHeight="1" x14ac:dyDescent="0.25">
      <c r="A4" s="123"/>
      <c r="B4" s="123"/>
      <c r="C4" s="3"/>
      <c r="D4" s="3"/>
      <c r="E4" s="122"/>
      <c r="F4" s="122"/>
      <c r="G4" s="122"/>
      <c r="H4" s="10"/>
      <c r="I4" s="16"/>
    </row>
    <row r="5" spans="1:9" ht="15.75" customHeight="1" x14ac:dyDescent="0.2">
      <c r="A5" s="122"/>
      <c r="B5" s="122"/>
      <c r="C5" s="86"/>
      <c r="D5" s="86"/>
      <c r="E5" s="122"/>
      <c r="F5" s="122"/>
      <c r="G5" s="122"/>
      <c r="H5" s="10"/>
      <c r="I5" s="16"/>
    </row>
    <row r="6" spans="1:9" ht="15" customHeight="1" x14ac:dyDescent="0.25">
      <c r="A6" s="2"/>
      <c r="B6" s="17"/>
      <c r="C6" s="5"/>
      <c r="D6" s="18"/>
      <c r="E6" s="5"/>
      <c r="F6" s="3"/>
      <c r="G6" s="3"/>
    </row>
    <row r="7" spans="1:9" ht="15.75" x14ac:dyDescent="0.25">
      <c r="A7" s="120" t="s">
        <v>0</v>
      </c>
      <c r="B7" s="120"/>
      <c r="C7" s="120"/>
      <c r="D7" s="120"/>
      <c r="E7" s="120"/>
      <c r="F7" s="120"/>
      <c r="G7" s="120"/>
    </row>
    <row r="8" spans="1:9" s="6" customFormat="1" ht="38.25" customHeight="1" thickBot="1" x14ac:dyDescent="0.25">
      <c r="A8" s="103" t="s">
        <v>123</v>
      </c>
      <c r="B8" s="103"/>
      <c r="C8" s="103"/>
      <c r="D8" s="103"/>
      <c r="E8" s="103"/>
      <c r="F8" s="103"/>
      <c r="G8" s="103"/>
    </row>
    <row r="9" spans="1:9" s="19" customFormat="1" ht="21.75" customHeight="1" thickBot="1" x14ac:dyDescent="0.25">
      <c r="A9" s="115" t="s">
        <v>1</v>
      </c>
      <c r="B9" s="115" t="s">
        <v>2</v>
      </c>
      <c r="C9" s="113" t="s">
        <v>0</v>
      </c>
      <c r="D9" s="113"/>
      <c r="E9" s="113"/>
      <c r="F9" s="113"/>
      <c r="G9" s="114"/>
    </row>
    <row r="10" spans="1:9" s="19" customFormat="1" ht="32.25" customHeight="1" thickBot="1" x14ac:dyDescent="0.25">
      <c r="A10" s="116"/>
      <c r="B10" s="116"/>
      <c r="C10" s="28" t="s">
        <v>3</v>
      </c>
      <c r="D10" s="28" t="s">
        <v>4</v>
      </c>
      <c r="E10" s="28" t="s">
        <v>5</v>
      </c>
      <c r="F10" s="36" t="s">
        <v>9</v>
      </c>
      <c r="G10" s="36" t="s">
        <v>14</v>
      </c>
    </row>
    <row r="11" spans="1:9" s="19" customFormat="1" ht="25.5" customHeight="1" thickBot="1" x14ac:dyDescent="0.25">
      <c r="A11" s="104" t="s">
        <v>16</v>
      </c>
      <c r="B11" s="105"/>
      <c r="C11" s="105"/>
      <c r="D11" s="105"/>
      <c r="E11" s="105"/>
      <c r="F11" s="105"/>
      <c r="G11" s="106"/>
    </row>
    <row r="12" spans="1:9" s="20" customFormat="1" ht="59.25" customHeight="1" x14ac:dyDescent="0.2">
      <c r="A12" s="47">
        <v>1</v>
      </c>
      <c r="B12" s="57" t="s">
        <v>46</v>
      </c>
      <c r="C12" s="46" t="s">
        <v>6</v>
      </c>
      <c r="D12" s="44">
        <v>20</v>
      </c>
      <c r="E12" s="31">
        <v>5</v>
      </c>
      <c r="F12" s="44" t="s">
        <v>19</v>
      </c>
      <c r="G12" s="50" t="s">
        <v>143</v>
      </c>
    </row>
    <row r="13" spans="1:9" s="45" customFormat="1" ht="40.5" customHeight="1" x14ac:dyDescent="0.2">
      <c r="A13" s="47">
        <v>2</v>
      </c>
      <c r="B13" s="49" t="s">
        <v>23</v>
      </c>
      <c r="C13" s="44" t="s">
        <v>11</v>
      </c>
      <c r="D13" s="44">
        <v>250</v>
      </c>
      <c r="E13" s="48" t="s">
        <v>24</v>
      </c>
      <c r="F13" s="48" t="s">
        <v>25</v>
      </c>
      <c r="G13" s="50" t="s">
        <v>143</v>
      </c>
    </row>
    <row r="14" spans="1:9" s="45" customFormat="1" ht="46.5" customHeight="1" x14ac:dyDescent="0.2">
      <c r="A14" s="47">
        <v>3</v>
      </c>
      <c r="B14" s="51" t="s">
        <v>28</v>
      </c>
      <c r="C14" s="54" t="s">
        <v>11</v>
      </c>
      <c r="D14" s="55">
        <v>10</v>
      </c>
      <c r="E14" s="56">
        <v>2.5</v>
      </c>
      <c r="F14" s="48" t="s">
        <v>19</v>
      </c>
      <c r="G14" s="50" t="s">
        <v>143</v>
      </c>
    </row>
    <row r="15" spans="1:9" s="45" customFormat="1" ht="84.75" customHeight="1" x14ac:dyDescent="0.2">
      <c r="A15" s="47">
        <v>4</v>
      </c>
      <c r="B15" s="57" t="s">
        <v>30</v>
      </c>
      <c r="C15" s="37" t="s">
        <v>29</v>
      </c>
      <c r="D15" s="60" t="s">
        <v>31</v>
      </c>
      <c r="E15" s="58">
        <v>20</v>
      </c>
      <c r="F15" s="59" t="s">
        <v>19</v>
      </c>
      <c r="G15" s="50" t="s">
        <v>143</v>
      </c>
    </row>
    <row r="16" spans="1:9" s="21" customFormat="1" ht="30.75" customHeight="1" x14ac:dyDescent="0.2">
      <c r="A16" s="7">
        <v>5</v>
      </c>
      <c r="B16" s="57" t="s">
        <v>32</v>
      </c>
      <c r="C16" s="37" t="s">
        <v>11</v>
      </c>
      <c r="D16" s="23">
        <v>10</v>
      </c>
      <c r="E16" s="23">
        <v>10</v>
      </c>
      <c r="F16" s="59" t="s">
        <v>19</v>
      </c>
      <c r="G16" s="50" t="s">
        <v>143</v>
      </c>
    </row>
    <row r="17" spans="1:7" s="21" customFormat="1" ht="25.5" x14ac:dyDescent="0.2">
      <c r="A17" s="7">
        <v>6</v>
      </c>
      <c r="B17" s="61" t="s">
        <v>33</v>
      </c>
      <c r="C17" s="23" t="s">
        <v>6</v>
      </c>
      <c r="D17" s="23">
        <v>5</v>
      </c>
      <c r="E17" s="24">
        <f>D17*0.412</f>
        <v>2.06</v>
      </c>
      <c r="F17" s="59" t="s">
        <v>19</v>
      </c>
      <c r="G17" s="50" t="s">
        <v>143</v>
      </c>
    </row>
    <row r="18" spans="1:7" s="21" customFormat="1" ht="16.5" thickBot="1" x14ac:dyDescent="0.25">
      <c r="A18" s="117" t="s">
        <v>12</v>
      </c>
      <c r="B18" s="118"/>
      <c r="C18" s="118"/>
      <c r="D18" s="119"/>
      <c r="E18" s="64">
        <f>E12+E14+E15+E16+E17</f>
        <v>39.56</v>
      </c>
      <c r="F18" s="65"/>
      <c r="G18" s="66"/>
    </row>
    <row r="19" spans="1:7" s="19" customFormat="1" ht="25.5" customHeight="1" thickTop="1" thickBot="1" x14ac:dyDescent="0.25">
      <c r="A19" s="104" t="s">
        <v>34</v>
      </c>
      <c r="B19" s="105"/>
      <c r="C19" s="105"/>
      <c r="D19" s="105"/>
      <c r="E19" s="105"/>
      <c r="F19" s="105"/>
      <c r="G19" s="106"/>
    </row>
    <row r="20" spans="1:7" s="20" customFormat="1" ht="29.25" customHeight="1" x14ac:dyDescent="0.2">
      <c r="A20" s="47">
        <v>1</v>
      </c>
      <c r="B20" s="57" t="s">
        <v>35</v>
      </c>
      <c r="C20" s="48" t="s">
        <v>6</v>
      </c>
      <c r="D20" s="44">
        <v>3</v>
      </c>
      <c r="E20" s="62">
        <v>1.5</v>
      </c>
      <c r="F20" s="63" t="s">
        <v>25</v>
      </c>
      <c r="G20" s="50" t="s">
        <v>143</v>
      </c>
    </row>
    <row r="21" spans="1:7" s="20" customFormat="1" ht="60.75" customHeight="1" x14ac:dyDescent="0.2">
      <c r="A21" s="47">
        <v>2</v>
      </c>
      <c r="B21" s="57" t="s">
        <v>36</v>
      </c>
      <c r="C21" s="48" t="s">
        <v>7</v>
      </c>
      <c r="D21" s="44">
        <v>3</v>
      </c>
      <c r="E21" s="62">
        <v>3</v>
      </c>
      <c r="F21" s="63" t="s">
        <v>19</v>
      </c>
      <c r="G21" s="50" t="s">
        <v>143</v>
      </c>
    </row>
    <row r="22" spans="1:7" s="22" customFormat="1" ht="54" customHeight="1" x14ac:dyDescent="0.2">
      <c r="A22" s="73">
        <v>3</v>
      </c>
      <c r="B22" s="57" t="s">
        <v>37</v>
      </c>
      <c r="C22" s="48" t="s">
        <v>13</v>
      </c>
      <c r="D22" s="44" t="s">
        <v>119</v>
      </c>
      <c r="E22" s="62">
        <v>3</v>
      </c>
      <c r="F22" s="63" t="s">
        <v>19</v>
      </c>
      <c r="G22" s="50" t="s">
        <v>143</v>
      </c>
    </row>
    <row r="23" spans="1:7" s="22" customFormat="1" ht="28.5" customHeight="1" x14ac:dyDescent="0.2">
      <c r="A23" s="74">
        <v>5</v>
      </c>
      <c r="B23" s="57" t="s">
        <v>120</v>
      </c>
      <c r="C23" s="37"/>
      <c r="D23" s="23"/>
      <c r="E23" s="24">
        <f>SUM(E24:E25)</f>
        <v>19</v>
      </c>
      <c r="F23" s="59" t="s">
        <v>19</v>
      </c>
      <c r="G23" s="50" t="s">
        <v>143</v>
      </c>
    </row>
    <row r="24" spans="1:7" s="33" customFormat="1" ht="25.5" customHeight="1" x14ac:dyDescent="0.2">
      <c r="A24" s="90" t="s">
        <v>67</v>
      </c>
      <c r="B24" s="91" t="s">
        <v>122</v>
      </c>
      <c r="C24" s="40" t="s">
        <v>6</v>
      </c>
      <c r="D24" s="38">
        <v>2</v>
      </c>
      <c r="E24" s="92">
        <v>8</v>
      </c>
      <c r="F24" s="93"/>
      <c r="G24" s="94"/>
    </row>
    <row r="25" spans="1:7" s="33" customFormat="1" ht="25.5" customHeight="1" x14ac:dyDescent="0.2">
      <c r="A25" s="90" t="s">
        <v>67</v>
      </c>
      <c r="B25" s="91" t="s">
        <v>121</v>
      </c>
      <c r="C25" s="40" t="s">
        <v>6</v>
      </c>
      <c r="D25" s="38">
        <v>2</v>
      </c>
      <c r="E25" s="92">
        <v>11</v>
      </c>
      <c r="F25" s="93"/>
      <c r="G25" s="94"/>
    </row>
    <row r="26" spans="1:7" s="22" customFormat="1" ht="16.5" thickBot="1" x14ac:dyDescent="0.25">
      <c r="A26" s="117" t="s">
        <v>12</v>
      </c>
      <c r="B26" s="118"/>
      <c r="C26" s="118"/>
      <c r="D26" s="119"/>
      <c r="E26" s="64">
        <f>E23+E22+E21+E20</f>
        <v>26.5</v>
      </c>
      <c r="F26" s="65"/>
      <c r="G26" s="66"/>
    </row>
    <row r="27" spans="1:7" s="9" customFormat="1" ht="25.5" customHeight="1" thickTop="1" thickBot="1" x14ac:dyDescent="0.25">
      <c r="A27" s="107" t="s">
        <v>40</v>
      </c>
      <c r="B27" s="108"/>
      <c r="C27" s="108"/>
      <c r="D27" s="108"/>
      <c r="E27" s="108"/>
      <c r="F27" s="108"/>
      <c r="G27" s="109"/>
    </row>
    <row r="28" spans="1:7" s="9" customFormat="1" ht="58.5" customHeight="1" x14ac:dyDescent="0.2">
      <c r="A28" s="8">
        <v>1</v>
      </c>
      <c r="B28" s="67" t="s">
        <v>44</v>
      </c>
      <c r="C28" s="35"/>
      <c r="D28" s="68"/>
      <c r="E28" s="69">
        <v>10</v>
      </c>
      <c r="F28" s="70" t="s">
        <v>25</v>
      </c>
      <c r="G28" s="50" t="s">
        <v>143</v>
      </c>
    </row>
    <row r="29" spans="1:7" s="9" customFormat="1" ht="27.75" customHeight="1" x14ac:dyDescent="0.2">
      <c r="A29" s="8">
        <v>2</v>
      </c>
      <c r="B29" s="67" t="s">
        <v>124</v>
      </c>
      <c r="C29" s="35" t="s">
        <v>6</v>
      </c>
      <c r="D29" s="68">
        <v>3</v>
      </c>
      <c r="E29" s="69"/>
      <c r="F29" s="70"/>
      <c r="G29" s="50" t="s">
        <v>143</v>
      </c>
    </row>
    <row r="30" spans="1:7" s="9" customFormat="1" ht="16.5" thickBot="1" x14ac:dyDescent="0.25">
      <c r="A30" s="117" t="s">
        <v>12</v>
      </c>
      <c r="B30" s="118"/>
      <c r="C30" s="118"/>
      <c r="D30" s="119"/>
      <c r="E30" s="77">
        <f>SUM(E28:E28)</f>
        <v>10</v>
      </c>
      <c r="F30" s="78"/>
      <c r="G30" s="79"/>
    </row>
    <row r="31" spans="1:7" s="6" customFormat="1" ht="14.25" customHeight="1" thickTop="1" thickBot="1" x14ac:dyDescent="0.25">
      <c r="A31" s="110" t="s">
        <v>8</v>
      </c>
      <c r="B31" s="111"/>
      <c r="C31" s="111"/>
      <c r="D31" s="112"/>
      <c r="E31" s="75">
        <f>E18+E26+E30</f>
        <v>76.06</v>
      </c>
      <c r="F31" s="75"/>
      <c r="G31" s="76"/>
    </row>
    <row r="32" spans="1:7" x14ac:dyDescent="0.2">
      <c r="A32" s="25"/>
      <c r="B32" s="25"/>
      <c r="C32" s="25"/>
      <c r="D32" s="26"/>
      <c r="E32" s="25"/>
    </row>
    <row r="33" spans="1:9" x14ac:dyDescent="0.2">
      <c r="A33" s="25"/>
      <c r="B33" s="25"/>
      <c r="C33" s="25"/>
      <c r="D33" s="26"/>
      <c r="E33" s="25"/>
    </row>
    <row r="34" spans="1:9" x14ac:dyDescent="0.2">
      <c r="A34" s="25"/>
      <c r="B34" s="25"/>
      <c r="C34" s="25"/>
      <c r="D34" s="26"/>
      <c r="E34" s="25"/>
    </row>
    <row r="35" spans="1:9" x14ac:dyDescent="0.2">
      <c r="A35" s="11"/>
      <c r="B35" s="80"/>
      <c r="C35" s="81"/>
      <c r="D35" s="32"/>
      <c r="E35" s="82"/>
      <c r="F35" s="12"/>
      <c r="G35" s="12"/>
    </row>
    <row r="36" spans="1:9" x14ac:dyDescent="0.2">
      <c r="A36" s="11"/>
      <c r="B36" s="83"/>
      <c r="C36" s="81"/>
      <c r="D36" s="32"/>
      <c r="E36" s="82"/>
      <c r="F36" s="12"/>
      <c r="G36" s="12"/>
    </row>
    <row r="37" spans="1:9" x14ac:dyDescent="0.2">
      <c r="A37" s="11"/>
      <c r="B37" s="84"/>
      <c r="C37" s="81"/>
      <c r="D37" s="32"/>
      <c r="E37" s="82"/>
      <c r="F37" s="12"/>
      <c r="G37" s="12"/>
    </row>
    <row r="38" spans="1:9" x14ac:dyDescent="0.2">
      <c r="A38" s="11"/>
      <c r="C38" s="81"/>
      <c r="D38" s="32"/>
      <c r="E38" s="82"/>
      <c r="F38" s="12"/>
      <c r="G38" s="12"/>
    </row>
    <row r="39" spans="1:9" x14ac:dyDescent="0.2">
      <c r="A39" s="11"/>
      <c r="B39" s="85"/>
      <c r="C39" s="81"/>
      <c r="D39" s="32"/>
      <c r="E39" s="82"/>
      <c r="F39" s="12"/>
      <c r="G39" s="12"/>
    </row>
    <row r="40" spans="1:9" x14ac:dyDescent="0.2">
      <c r="A40" s="25"/>
      <c r="B40" s="25"/>
      <c r="C40" s="25"/>
      <c r="D40" s="26"/>
      <c r="E40" s="25"/>
    </row>
    <row r="48" spans="1:9" s="15" customFormat="1" x14ac:dyDescent="0.2">
      <c r="A48" s="9"/>
      <c r="B48" s="9"/>
      <c r="C48" s="9"/>
      <c r="D48" s="27"/>
      <c r="E48" s="9"/>
      <c r="F48" s="1"/>
      <c r="G48" s="1"/>
      <c r="H48" s="1"/>
      <c r="I48" s="1"/>
    </row>
    <row r="49" spans="1:9" s="15" customFormat="1" x14ac:dyDescent="0.2">
      <c r="A49" s="9"/>
      <c r="B49" s="9"/>
      <c r="C49" s="9"/>
      <c r="D49" s="27"/>
      <c r="E49" s="9"/>
      <c r="F49" s="1"/>
      <c r="G49" s="1"/>
      <c r="H49" s="1"/>
      <c r="I49" s="1"/>
    </row>
  </sheetData>
  <mergeCells count="20">
    <mergeCell ref="A2:B2"/>
    <mergeCell ref="E2:G2"/>
    <mergeCell ref="A3:B3"/>
    <mergeCell ref="E3:G3"/>
    <mergeCell ref="A4:B4"/>
    <mergeCell ref="E4:G4"/>
    <mergeCell ref="A5:B5"/>
    <mergeCell ref="E5:G5"/>
    <mergeCell ref="A7:G7"/>
    <mergeCell ref="A8:G8"/>
    <mergeCell ref="A9:A10"/>
    <mergeCell ref="B9:B10"/>
    <mergeCell ref="C9:G9"/>
    <mergeCell ref="A26:D26"/>
    <mergeCell ref="A27:G27"/>
    <mergeCell ref="A30:D30"/>
    <mergeCell ref="A31:D31"/>
    <mergeCell ref="A11:G11"/>
    <mergeCell ref="A18:D18"/>
    <mergeCell ref="A19:G19"/>
  </mergeCells>
  <pageMargins left="0.43307086614173229" right="0.74803149606299213" top="0.31496062992125984" bottom="0.31496062992125984" header="0.23622047244094491" footer="0.31496062992125984"/>
  <pageSetup paperSize="9" scale="85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80"/>
  <sheetViews>
    <sheetView tabSelected="1" zoomScaleNormal="100" zoomScaleSheetLayoutView="100" workbookViewId="0">
      <selection activeCell="M51" sqref="M51"/>
    </sheetView>
  </sheetViews>
  <sheetFormatPr defaultRowHeight="12.75" x14ac:dyDescent="0.2"/>
  <cols>
    <col min="1" max="1" width="3.85546875" style="9" customWidth="1"/>
    <col min="2" max="2" width="37.85546875" style="9" customWidth="1"/>
    <col min="3" max="3" width="8.7109375" style="9" customWidth="1"/>
    <col min="4" max="4" width="8.5703125" style="27" customWidth="1"/>
    <col min="5" max="5" width="15.42578125" style="9" customWidth="1"/>
    <col min="6" max="6" width="14.28515625" style="1" customWidth="1"/>
    <col min="7" max="7" width="18.140625" style="1" customWidth="1"/>
    <col min="8" max="16384" width="9.140625" style="1"/>
  </cols>
  <sheetData>
    <row r="1" spans="1:9" ht="15.75" customHeight="1" x14ac:dyDescent="0.25">
      <c r="A1" s="13"/>
      <c r="B1" s="13"/>
      <c r="C1" s="13"/>
      <c r="D1" s="14"/>
      <c r="E1" s="13"/>
    </row>
    <row r="2" spans="1:9" ht="15.75" x14ac:dyDescent="0.2">
      <c r="A2" s="121"/>
      <c r="B2" s="121"/>
      <c r="C2" s="34"/>
      <c r="D2" s="34"/>
      <c r="E2" s="121"/>
      <c r="F2" s="121"/>
      <c r="G2" s="121"/>
      <c r="H2" s="10"/>
      <c r="I2" s="16"/>
    </row>
    <row r="3" spans="1:9" ht="32.25" customHeight="1" x14ac:dyDescent="0.2">
      <c r="A3" s="122"/>
      <c r="B3" s="122"/>
      <c r="C3" s="86"/>
      <c r="D3" s="86"/>
      <c r="E3" s="124"/>
      <c r="F3" s="124"/>
      <c r="G3" s="124"/>
      <c r="H3" s="4"/>
      <c r="I3" s="16"/>
    </row>
    <row r="4" spans="1:9" ht="15.75" customHeight="1" x14ac:dyDescent="0.25">
      <c r="A4" s="123"/>
      <c r="B4" s="123"/>
      <c r="C4" s="3"/>
      <c r="D4" s="3"/>
      <c r="E4" s="122"/>
      <c r="F4" s="122"/>
      <c r="G4" s="122"/>
      <c r="H4" s="10"/>
      <c r="I4" s="16"/>
    </row>
    <row r="5" spans="1:9" ht="15.75" customHeight="1" x14ac:dyDescent="0.2">
      <c r="A5" s="122"/>
      <c r="B5" s="122"/>
      <c r="C5" s="86"/>
      <c r="D5" s="86"/>
      <c r="E5" s="122"/>
      <c r="F5" s="122"/>
      <c r="G5" s="122"/>
      <c r="H5" s="10"/>
      <c r="I5" s="16"/>
    </row>
    <row r="6" spans="1:9" ht="15" customHeight="1" x14ac:dyDescent="0.25">
      <c r="A6" s="2"/>
      <c r="B6" s="17"/>
      <c r="C6" s="5"/>
      <c r="D6" s="18"/>
      <c r="E6" s="5"/>
      <c r="F6" s="3"/>
      <c r="G6" s="3"/>
    </row>
    <row r="7" spans="1:9" ht="15.75" x14ac:dyDescent="0.25">
      <c r="A7" s="120" t="s">
        <v>0</v>
      </c>
      <c r="B7" s="120"/>
      <c r="C7" s="120"/>
      <c r="D7" s="120"/>
      <c r="E7" s="120"/>
      <c r="F7" s="120"/>
      <c r="G7" s="120"/>
    </row>
    <row r="8" spans="1:9" s="6" customFormat="1" ht="38.25" customHeight="1" thickBot="1" x14ac:dyDescent="0.25">
      <c r="A8" s="103" t="s">
        <v>84</v>
      </c>
      <c r="B8" s="103"/>
      <c r="C8" s="103"/>
      <c r="D8" s="103"/>
      <c r="E8" s="103"/>
      <c r="F8" s="103"/>
      <c r="G8" s="103"/>
    </row>
    <row r="9" spans="1:9" s="19" customFormat="1" ht="21.75" customHeight="1" thickBot="1" x14ac:dyDescent="0.25">
      <c r="A9" s="115" t="s">
        <v>1</v>
      </c>
      <c r="B9" s="115" t="s">
        <v>2</v>
      </c>
      <c r="C9" s="113" t="s">
        <v>0</v>
      </c>
      <c r="D9" s="113"/>
      <c r="E9" s="113"/>
      <c r="F9" s="113"/>
      <c r="G9" s="114"/>
    </row>
    <row r="10" spans="1:9" s="19" customFormat="1" ht="32.25" customHeight="1" thickBot="1" x14ac:dyDescent="0.25">
      <c r="A10" s="116"/>
      <c r="B10" s="116"/>
      <c r="C10" s="28" t="s">
        <v>3</v>
      </c>
      <c r="D10" s="28" t="s">
        <v>4</v>
      </c>
      <c r="E10" s="28" t="s">
        <v>5</v>
      </c>
      <c r="F10" s="36" t="s">
        <v>9</v>
      </c>
      <c r="G10" s="36" t="s">
        <v>14</v>
      </c>
    </row>
    <row r="11" spans="1:9" s="19" customFormat="1" ht="25.5" customHeight="1" thickBot="1" x14ac:dyDescent="0.25">
      <c r="A11" s="104" t="s">
        <v>16</v>
      </c>
      <c r="B11" s="105"/>
      <c r="C11" s="105"/>
      <c r="D11" s="105"/>
      <c r="E11" s="105"/>
      <c r="F11" s="105"/>
      <c r="G11" s="106"/>
    </row>
    <row r="12" spans="1:9" s="20" customFormat="1" ht="59.25" customHeight="1" x14ac:dyDescent="0.2">
      <c r="A12" s="47">
        <v>1</v>
      </c>
      <c r="B12" s="57" t="s">
        <v>46</v>
      </c>
      <c r="C12" s="46" t="s">
        <v>6</v>
      </c>
      <c r="D12" s="44">
        <f>SUM(D13:D16)</f>
        <v>24</v>
      </c>
      <c r="E12" s="31">
        <f>SUM(E13:E16)</f>
        <v>28.8</v>
      </c>
      <c r="F12" s="44" t="s">
        <v>19</v>
      </c>
      <c r="G12" s="50" t="s">
        <v>143</v>
      </c>
    </row>
    <row r="13" spans="1:9" s="33" customFormat="1" ht="25.5" customHeight="1" x14ac:dyDescent="0.2">
      <c r="A13" s="90" t="s">
        <v>17</v>
      </c>
      <c r="B13" s="91" t="s">
        <v>92</v>
      </c>
      <c r="C13" s="40" t="s">
        <v>6</v>
      </c>
      <c r="D13" s="38">
        <v>6</v>
      </c>
      <c r="E13" s="92">
        <v>7.2</v>
      </c>
      <c r="F13" s="93"/>
      <c r="G13" s="94"/>
    </row>
    <row r="14" spans="1:9" s="33" customFormat="1" ht="25.5" customHeight="1" x14ac:dyDescent="0.2">
      <c r="A14" s="90" t="s">
        <v>20</v>
      </c>
      <c r="B14" s="91" t="s">
        <v>93</v>
      </c>
      <c r="C14" s="40" t="s">
        <v>6</v>
      </c>
      <c r="D14" s="38">
        <v>6</v>
      </c>
      <c r="E14" s="92">
        <v>7.2</v>
      </c>
      <c r="F14" s="93"/>
      <c r="G14" s="94"/>
    </row>
    <row r="15" spans="1:9" s="33" customFormat="1" ht="25.5" customHeight="1" x14ac:dyDescent="0.2">
      <c r="A15" s="90" t="s">
        <v>21</v>
      </c>
      <c r="B15" s="91" t="s">
        <v>86</v>
      </c>
      <c r="C15" s="40" t="s">
        <v>6</v>
      </c>
      <c r="D15" s="38">
        <v>6</v>
      </c>
      <c r="E15" s="92">
        <v>7.2</v>
      </c>
      <c r="F15" s="93"/>
      <c r="G15" s="94"/>
    </row>
    <row r="16" spans="1:9" s="33" customFormat="1" ht="25.5" customHeight="1" x14ac:dyDescent="0.2">
      <c r="A16" s="90" t="s">
        <v>22</v>
      </c>
      <c r="B16" s="91" t="s">
        <v>89</v>
      </c>
      <c r="C16" s="40" t="s">
        <v>6</v>
      </c>
      <c r="D16" s="38">
        <v>6</v>
      </c>
      <c r="E16" s="92">
        <v>7.2</v>
      </c>
      <c r="F16" s="93"/>
      <c r="G16" s="94"/>
    </row>
    <row r="17" spans="1:7" s="45" customFormat="1" ht="40.5" customHeight="1" x14ac:dyDescent="0.2">
      <c r="A17" s="47">
        <v>2</v>
      </c>
      <c r="B17" s="49" t="s">
        <v>23</v>
      </c>
      <c r="C17" s="44" t="s">
        <v>11</v>
      </c>
      <c r="D17" s="44">
        <v>570</v>
      </c>
      <c r="E17" s="48" t="s">
        <v>24</v>
      </c>
      <c r="F17" s="48" t="s">
        <v>25</v>
      </c>
      <c r="G17" s="50" t="s">
        <v>143</v>
      </c>
    </row>
    <row r="18" spans="1:7" s="45" customFormat="1" ht="46.5" customHeight="1" x14ac:dyDescent="0.2">
      <c r="A18" s="47">
        <v>3</v>
      </c>
      <c r="B18" s="51" t="s">
        <v>28</v>
      </c>
      <c r="C18" s="54" t="s">
        <v>11</v>
      </c>
      <c r="D18" s="55">
        <v>20</v>
      </c>
      <c r="E18" s="56">
        <v>8.6</v>
      </c>
      <c r="F18" s="48" t="s">
        <v>19</v>
      </c>
      <c r="G18" s="50" t="s">
        <v>143</v>
      </c>
    </row>
    <row r="19" spans="1:7" s="45" customFormat="1" ht="84.75" customHeight="1" x14ac:dyDescent="0.2">
      <c r="A19" s="47">
        <v>4</v>
      </c>
      <c r="B19" s="57" t="s">
        <v>30</v>
      </c>
      <c r="C19" s="37"/>
      <c r="D19" s="60"/>
      <c r="E19" s="58">
        <f>SUM(E20:E23)</f>
        <v>116.30000000000001</v>
      </c>
      <c r="F19" s="59" t="s">
        <v>19</v>
      </c>
      <c r="G19" s="50" t="s">
        <v>143</v>
      </c>
    </row>
    <row r="20" spans="1:7" s="33" customFormat="1" ht="25.5" customHeight="1" x14ac:dyDescent="0.2">
      <c r="A20" s="90" t="s">
        <v>62</v>
      </c>
      <c r="B20" s="91" t="s">
        <v>102</v>
      </c>
      <c r="C20" s="40" t="s">
        <v>11</v>
      </c>
      <c r="D20" s="38">
        <v>30</v>
      </c>
      <c r="E20" s="92">
        <v>40</v>
      </c>
      <c r="F20" s="93"/>
      <c r="G20" s="94"/>
    </row>
    <row r="21" spans="1:7" s="33" customFormat="1" ht="25.5" customHeight="1" x14ac:dyDescent="0.2">
      <c r="A21" s="90" t="s">
        <v>63</v>
      </c>
      <c r="B21" s="91" t="s">
        <v>97</v>
      </c>
      <c r="C21" s="40" t="s">
        <v>6</v>
      </c>
      <c r="D21" s="38">
        <v>18</v>
      </c>
      <c r="E21" s="92">
        <f>D21*1.8</f>
        <v>32.4</v>
      </c>
      <c r="F21" s="93"/>
      <c r="G21" s="94"/>
    </row>
    <row r="22" spans="1:7" s="33" customFormat="1" ht="25.5" customHeight="1" x14ac:dyDescent="0.2">
      <c r="A22" s="90" t="s">
        <v>64</v>
      </c>
      <c r="B22" s="91" t="s">
        <v>99</v>
      </c>
      <c r="C22" s="40" t="s">
        <v>6</v>
      </c>
      <c r="D22" s="38">
        <v>1</v>
      </c>
      <c r="E22" s="92">
        <v>3.9</v>
      </c>
      <c r="F22" s="93"/>
      <c r="G22" s="94"/>
    </row>
    <row r="23" spans="1:7" s="33" customFormat="1" ht="25.5" customHeight="1" x14ac:dyDescent="0.2">
      <c r="A23" s="90" t="s">
        <v>65</v>
      </c>
      <c r="B23" s="91" t="s">
        <v>101</v>
      </c>
      <c r="C23" s="40" t="s">
        <v>11</v>
      </c>
      <c r="D23" s="38">
        <v>30</v>
      </c>
      <c r="E23" s="92">
        <v>40</v>
      </c>
      <c r="F23" s="93"/>
      <c r="G23" s="94"/>
    </row>
    <row r="24" spans="1:7" s="21" customFormat="1" ht="30.75" customHeight="1" x14ac:dyDescent="0.2">
      <c r="A24" s="7">
        <v>5</v>
      </c>
      <c r="B24" s="57" t="s">
        <v>32</v>
      </c>
      <c r="C24" s="37" t="s">
        <v>11</v>
      </c>
      <c r="D24" s="23">
        <v>20</v>
      </c>
      <c r="E24" s="23">
        <v>20</v>
      </c>
      <c r="F24" s="59" t="s">
        <v>19</v>
      </c>
      <c r="G24" s="50" t="s">
        <v>143</v>
      </c>
    </row>
    <row r="25" spans="1:7" s="21" customFormat="1" ht="25.5" x14ac:dyDescent="0.2">
      <c r="A25" s="7">
        <v>6</v>
      </c>
      <c r="B25" s="61" t="s">
        <v>33</v>
      </c>
      <c r="C25" s="23" t="s">
        <v>6</v>
      </c>
      <c r="D25" s="23">
        <v>14</v>
      </c>
      <c r="E25" s="24">
        <f>D25*0.412</f>
        <v>5.7679999999999998</v>
      </c>
      <c r="F25" s="59" t="s">
        <v>19</v>
      </c>
      <c r="G25" s="50" t="s">
        <v>143</v>
      </c>
    </row>
    <row r="26" spans="1:7" s="21" customFormat="1" ht="16.5" thickBot="1" x14ac:dyDescent="0.25">
      <c r="A26" s="117" t="s">
        <v>12</v>
      </c>
      <c r="B26" s="118"/>
      <c r="C26" s="118"/>
      <c r="D26" s="119"/>
      <c r="E26" s="64">
        <f>E12+E18+E19+E24+E25</f>
        <v>179.46800000000002</v>
      </c>
      <c r="F26" s="65"/>
      <c r="G26" s="66"/>
    </row>
    <row r="27" spans="1:7" s="19" customFormat="1" ht="25.5" customHeight="1" thickTop="1" thickBot="1" x14ac:dyDescent="0.25">
      <c r="A27" s="104" t="s">
        <v>34</v>
      </c>
      <c r="B27" s="105"/>
      <c r="C27" s="105"/>
      <c r="D27" s="105"/>
      <c r="E27" s="105"/>
      <c r="F27" s="105"/>
      <c r="G27" s="106"/>
    </row>
    <row r="28" spans="1:7" s="20" customFormat="1" ht="29.25" customHeight="1" x14ac:dyDescent="0.2">
      <c r="A28" s="47">
        <v>1</v>
      </c>
      <c r="B28" s="57" t="s">
        <v>35</v>
      </c>
      <c r="C28" s="48" t="s">
        <v>6</v>
      </c>
      <c r="D28" s="44">
        <v>6</v>
      </c>
      <c r="E28" s="62">
        <v>6</v>
      </c>
      <c r="F28" s="63" t="s">
        <v>25</v>
      </c>
      <c r="G28" s="50" t="s">
        <v>143</v>
      </c>
    </row>
    <row r="29" spans="1:7" s="20" customFormat="1" ht="60.75" customHeight="1" x14ac:dyDescent="0.2">
      <c r="A29" s="47">
        <v>2</v>
      </c>
      <c r="B29" s="57" t="s">
        <v>36</v>
      </c>
      <c r="C29" s="48"/>
      <c r="D29" s="44"/>
      <c r="E29" s="62">
        <f>SUM(E30:E31)</f>
        <v>78</v>
      </c>
      <c r="F29" s="63" t="s">
        <v>19</v>
      </c>
      <c r="G29" s="50" t="s">
        <v>143</v>
      </c>
    </row>
    <row r="30" spans="1:7" s="33" customFormat="1" ht="25.5" customHeight="1" x14ac:dyDescent="0.2">
      <c r="A30" s="90" t="s">
        <v>52</v>
      </c>
      <c r="B30" s="91" t="s">
        <v>103</v>
      </c>
      <c r="C30" s="40" t="s">
        <v>6</v>
      </c>
      <c r="D30" s="38">
        <v>1</v>
      </c>
      <c r="E30" s="92">
        <f>D30*6</f>
        <v>6</v>
      </c>
      <c r="F30" s="93"/>
      <c r="G30" s="94"/>
    </row>
    <row r="31" spans="1:7" s="33" customFormat="1" ht="25.5" customHeight="1" x14ac:dyDescent="0.2">
      <c r="A31" s="90" t="s">
        <v>52</v>
      </c>
      <c r="B31" s="91" t="s">
        <v>96</v>
      </c>
      <c r="C31" s="40" t="s">
        <v>6</v>
      </c>
      <c r="D31" s="38">
        <v>12</v>
      </c>
      <c r="E31" s="92">
        <f>D31*6</f>
        <v>72</v>
      </c>
      <c r="F31" s="93"/>
      <c r="G31" s="94"/>
    </row>
    <row r="32" spans="1:7" s="22" customFormat="1" ht="54" customHeight="1" x14ac:dyDescent="0.2">
      <c r="A32" s="73">
        <v>3</v>
      </c>
      <c r="B32" s="57" t="s">
        <v>37</v>
      </c>
      <c r="C32" s="48" t="s">
        <v>6</v>
      </c>
      <c r="D32" s="44">
        <v>20</v>
      </c>
      <c r="E32" s="62">
        <v>5</v>
      </c>
      <c r="F32" s="63" t="s">
        <v>19</v>
      </c>
      <c r="G32" s="50" t="s">
        <v>143</v>
      </c>
    </row>
    <row r="33" spans="1:7" s="22" customFormat="1" ht="24" customHeight="1" x14ac:dyDescent="0.2">
      <c r="A33" s="74">
        <v>4</v>
      </c>
      <c r="B33" s="57" t="s">
        <v>10</v>
      </c>
      <c r="C33" s="37" t="s">
        <v>7</v>
      </c>
      <c r="D33" s="23">
        <f>SUM(D34:D36)</f>
        <v>165</v>
      </c>
      <c r="E33" s="24">
        <f>SUM(E34:E36)</f>
        <v>313.5</v>
      </c>
      <c r="F33" s="63" t="s">
        <v>19</v>
      </c>
      <c r="G33" s="50" t="s">
        <v>143</v>
      </c>
    </row>
    <row r="34" spans="1:7" s="33" customFormat="1" ht="25.5" customHeight="1" x14ac:dyDescent="0.2">
      <c r="A34" s="90" t="s">
        <v>62</v>
      </c>
      <c r="B34" s="91" t="s">
        <v>94</v>
      </c>
      <c r="C34" s="40" t="s">
        <v>7</v>
      </c>
      <c r="D34" s="38">
        <v>45</v>
      </c>
      <c r="E34" s="92">
        <f>D34*1.9</f>
        <v>85.5</v>
      </c>
      <c r="F34" s="93"/>
      <c r="G34" s="94"/>
    </row>
    <row r="35" spans="1:7" s="33" customFormat="1" ht="25.5" customHeight="1" x14ac:dyDescent="0.2">
      <c r="A35" s="90" t="s">
        <v>63</v>
      </c>
      <c r="B35" s="91" t="s">
        <v>98</v>
      </c>
      <c r="C35" s="40" t="s">
        <v>7</v>
      </c>
      <c r="D35" s="38">
        <v>40</v>
      </c>
      <c r="E35" s="92">
        <f>D35*1.9</f>
        <v>76</v>
      </c>
      <c r="F35" s="93"/>
      <c r="G35" s="94"/>
    </row>
    <row r="36" spans="1:7" s="33" customFormat="1" ht="25.5" customHeight="1" x14ac:dyDescent="0.2">
      <c r="A36" s="90" t="s">
        <v>64</v>
      </c>
      <c r="B36" s="91" t="s">
        <v>110</v>
      </c>
      <c r="C36" s="40" t="s">
        <v>7</v>
      </c>
      <c r="D36" s="38">
        <v>80</v>
      </c>
      <c r="E36" s="92">
        <f>D36*1.9</f>
        <v>152</v>
      </c>
      <c r="F36" s="93"/>
      <c r="G36" s="94"/>
    </row>
    <row r="37" spans="1:7" s="22" customFormat="1" ht="28.5" customHeight="1" x14ac:dyDescent="0.2">
      <c r="A37" s="74">
        <v>5</v>
      </c>
      <c r="B37" s="57" t="s">
        <v>39</v>
      </c>
      <c r="C37" s="37"/>
      <c r="D37" s="23"/>
      <c r="E37" s="24">
        <f>SUM(E38:E48)</f>
        <v>186.375</v>
      </c>
      <c r="F37" s="59" t="s">
        <v>19</v>
      </c>
      <c r="G37" s="50" t="s">
        <v>143</v>
      </c>
    </row>
    <row r="38" spans="1:7" s="33" customFormat="1" ht="25.5" customHeight="1" x14ac:dyDescent="0.2">
      <c r="A38" s="90" t="s">
        <v>106</v>
      </c>
      <c r="B38" s="91" t="s">
        <v>112</v>
      </c>
      <c r="C38" s="40" t="s">
        <v>7</v>
      </c>
      <c r="D38" s="38">
        <v>20</v>
      </c>
      <c r="E38" s="92">
        <f>D38*1.7</f>
        <v>34</v>
      </c>
      <c r="F38" s="93"/>
      <c r="G38" s="94"/>
    </row>
    <row r="39" spans="1:7" s="33" customFormat="1" ht="25.5" customHeight="1" x14ac:dyDescent="0.2">
      <c r="A39" s="90" t="s">
        <v>47</v>
      </c>
      <c r="B39" s="91" t="s">
        <v>95</v>
      </c>
      <c r="C39" s="40" t="s">
        <v>7</v>
      </c>
      <c r="D39" s="38">
        <v>20</v>
      </c>
      <c r="E39" s="92">
        <f>D39*1.7</f>
        <v>34</v>
      </c>
      <c r="F39" s="93"/>
      <c r="G39" s="94"/>
    </row>
    <row r="40" spans="1:7" s="33" customFormat="1" ht="25.5" customHeight="1" x14ac:dyDescent="0.2">
      <c r="A40" s="90" t="s">
        <v>105</v>
      </c>
      <c r="B40" s="91" t="s">
        <v>113</v>
      </c>
      <c r="C40" s="40" t="s">
        <v>7</v>
      </c>
      <c r="D40" s="38">
        <f>40*0.26</f>
        <v>10.4</v>
      </c>
      <c r="E40" s="92">
        <f>D40*0.5</f>
        <v>5.2</v>
      </c>
      <c r="F40" s="93"/>
      <c r="G40" s="94"/>
    </row>
    <row r="41" spans="1:7" s="33" customFormat="1" ht="25.5" customHeight="1" x14ac:dyDescent="0.2">
      <c r="A41" s="90" t="s">
        <v>105</v>
      </c>
      <c r="B41" s="91" t="s">
        <v>114</v>
      </c>
      <c r="C41" s="40" t="s">
        <v>7</v>
      </c>
      <c r="D41" s="38">
        <f>40*0.26</f>
        <v>10.4</v>
      </c>
      <c r="E41" s="92">
        <f>D41*0.5</f>
        <v>5.2</v>
      </c>
      <c r="F41" s="93"/>
      <c r="G41" s="94"/>
    </row>
    <row r="42" spans="1:7" s="33" customFormat="1" ht="25.5" customHeight="1" x14ac:dyDescent="0.2">
      <c r="A42" s="90" t="s">
        <v>105</v>
      </c>
      <c r="B42" s="91" t="s">
        <v>91</v>
      </c>
      <c r="C42" s="40" t="s">
        <v>7</v>
      </c>
      <c r="D42" s="38">
        <v>36</v>
      </c>
      <c r="E42" s="92">
        <f>D42*0.175</f>
        <v>6.3</v>
      </c>
      <c r="F42" s="93"/>
      <c r="G42" s="94"/>
    </row>
    <row r="43" spans="1:7" s="33" customFormat="1" ht="25.5" customHeight="1" x14ac:dyDescent="0.2">
      <c r="A43" s="90" t="s">
        <v>106</v>
      </c>
      <c r="B43" s="91" t="s">
        <v>100</v>
      </c>
      <c r="C43" s="40" t="s">
        <v>7</v>
      </c>
      <c r="D43" s="38">
        <v>20</v>
      </c>
      <c r="E43" s="92">
        <f>D43*1.7</f>
        <v>34</v>
      </c>
      <c r="F43" s="93"/>
      <c r="G43" s="94"/>
    </row>
    <row r="44" spans="1:7" s="33" customFormat="1" ht="25.5" customHeight="1" x14ac:dyDescent="0.2">
      <c r="A44" s="90" t="s">
        <v>107</v>
      </c>
      <c r="B44" s="91" t="s">
        <v>111</v>
      </c>
      <c r="C44" s="40" t="s">
        <v>7</v>
      </c>
      <c r="D44" s="38">
        <v>97</v>
      </c>
      <c r="E44" s="92">
        <f>D44*0.175</f>
        <v>16.974999999999998</v>
      </c>
      <c r="F44" s="93"/>
      <c r="G44" s="94"/>
    </row>
    <row r="45" spans="1:7" s="33" customFormat="1" ht="25.5" customHeight="1" x14ac:dyDescent="0.2">
      <c r="A45" s="90" t="s">
        <v>107</v>
      </c>
      <c r="B45" s="91" t="s">
        <v>87</v>
      </c>
      <c r="C45" s="40" t="s">
        <v>7</v>
      </c>
      <c r="D45" s="38">
        <v>82</v>
      </c>
      <c r="E45" s="92">
        <f>D45*0.175</f>
        <v>14.35</v>
      </c>
      <c r="F45" s="93"/>
      <c r="G45" s="94"/>
    </row>
    <row r="46" spans="1:7" s="33" customFormat="1" ht="25.5" customHeight="1" x14ac:dyDescent="0.2">
      <c r="A46" s="90" t="s">
        <v>107</v>
      </c>
      <c r="B46" s="91" t="s">
        <v>115</v>
      </c>
      <c r="C46" s="40" t="s">
        <v>7</v>
      </c>
      <c r="D46" s="38">
        <f>40*0.26</f>
        <v>10.4</v>
      </c>
      <c r="E46" s="92">
        <f>D46*0.5</f>
        <v>5.2</v>
      </c>
      <c r="F46" s="93"/>
      <c r="G46" s="94"/>
    </row>
    <row r="47" spans="1:7" s="33" customFormat="1" ht="25.5" customHeight="1" x14ac:dyDescent="0.2">
      <c r="A47" s="90" t="s">
        <v>108</v>
      </c>
      <c r="B47" s="91" t="s">
        <v>88</v>
      </c>
      <c r="C47" s="40" t="s">
        <v>7</v>
      </c>
      <c r="D47" s="38">
        <v>82</v>
      </c>
      <c r="E47" s="92">
        <f>D47*0.175</f>
        <v>14.35</v>
      </c>
      <c r="F47" s="93"/>
      <c r="G47" s="94"/>
    </row>
    <row r="48" spans="1:7" s="33" customFormat="1" ht="25.5" customHeight="1" x14ac:dyDescent="0.2">
      <c r="A48" s="90" t="s">
        <v>109</v>
      </c>
      <c r="B48" s="91" t="s">
        <v>104</v>
      </c>
      <c r="C48" s="40" t="s">
        <v>11</v>
      </c>
      <c r="D48" s="38">
        <v>21</v>
      </c>
      <c r="E48" s="92">
        <v>16.8</v>
      </c>
      <c r="F48" s="93"/>
      <c r="G48" s="94"/>
    </row>
    <row r="49" spans="1:7" s="22" customFormat="1" ht="24" customHeight="1" x14ac:dyDescent="0.2">
      <c r="A49" s="74">
        <v>6</v>
      </c>
      <c r="B49" s="57" t="s">
        <v>48</v>
      </c>
      <c r="C49" s="37"/>
      <c r="D49" s="23"/>
      <c r="E49" s="24">
        <f>SUM(E50:E54)</f>
        <v>61.570000000000007</v>
      </c>
      <c r="F49" s="59" t="s">
        <v>19</v>
      </c>
      <c r="G49" s="50" t="s">
        <v>143</v>
      </c>
    </row>
    <row r="50" spans="1:7" s="33" customFormat="1" ht="25.5" customHeight="1" x14ac:dyDescent="0.2">
      <c r="A50" s="90" t="s">
        <v>66</v>
      </c>
      <c r="B50" s="91" t="s">
        <v>90</v>
      </c>
      <c r="C50" s="40" t="s">
        <v>6</v>
      </c>
      <c r="D50" s="38">
        <v>6</v>
      </c>
      <c r="E50" s="92">
        <v>30</v>
      </c>
      <c r="F50" s="93"/>
      <c r="G50" s="94"/>
    </row>
    <row r="51" spans="1:7" s="33" customFormat="1" ht="25.5" customHeight="1" x14ac:dyDescent="0.2">
      <c r="A51" s="90" t="s">
        <v>66</v>
      </c>
      <c r="B51" s="91" t="s">
        <v>116</v>
      </c>
      <c r="C51" s="40" t="s">
        <v>11</v>
      </c>
      <c r="D51" s="38">
        <v>30</v>
      </c>
      <c r="E51" s="92">
        <f>D51*0.089</f>
        <v>2.67</v>
      </c>
      <c r="F51" s="93"/>
      <c r="G51" s="94"/>
    </row>
    <row r="52" spans="1:7" s="33" customFormat="1" ht="25.5" customHeight="1" x14ac:dyDescent="0.2">
      <c r="A52" s="90" t="s">
        <v>66</v>
      </c>
      <c r="B52" s="91" t="s">
        <v>117</v>
      </c>
      <c r="C52" s="40" t="s">
        <v>11</v>
      </c>
      <c r="D52" s="38">
        <v>40</v>
      </c>
      <c r="E52" s="92">
        <f>D52*0.089</f>
        <v>3.5599999999999996</v>
      </c>
      <c r="F52" s="93"/>
      <c r="G52" s="94"/>
    </row>
    <row r="53" spans="1:7" s="33" customFormat="1" ht="25.5" customHeight="1" x14ac:dyDescent="0.2">
      <c r="A53" s="90" t="s">
        <v>66</v>
      </c>
      <c r="B53" s="91" t="s">
        <v>118</v>
      </c>
      <c r="C53" s="40" t="s">
        <v>11</v>
      </c>
      <c r="D53" s="38">
        <f>4*15</f>
        <v>60</v>
      </c>
      <c r="E53" s="92">
        <f>D53*0.089</f>
        <v>5.34</v>
      </c>
      <c r="F53" s="93"/>
      <c r="G53" s="94"/>
    </row>
    <row r="54" spans="1:7" s="33" customFormat="1" ht="25.5" customHeight="1" x14ac:dyDescent="0.2">
      <c r="A54" s="90" t="s">
        <v>67</v>
      </c>
      <c r="B54" s="91" t="s">
        <v>85</v>
      </c>
      <c r="C54" s="40" t="s">
        <v>6</v>
      </c>
      <c r="D54" s="38">
        <v>2</v>
      </c>
      <c r="E54" s="92">
        <v>20</v>
      </c>
      <c r="F54" s="93"/>
      <c r="G54" s="94"/>
    </row>
    <row r="55" spans="1:7" s="22" customFormat="1" ht="16.5" thickBot="1" x14ac:dyDescent="0.25">
      <c r="A55" s="117" t="s">
        <v>12</v>
      </c>
      <c r="B55" s="118"/>
      <c r="C55" s="118"/>
      <c r="D55" s="119"/>
      <c r="E55" s="64">
        <f>E28+E29+E32+E33+E37+E49</f>
        <v>650.44500000000005</v>
      </c>
      <c r="F55" s="65"/>
      <c r="G55" s="66"/>
    </row>
    <row r="56" spans="1:7" s="9" customFormat="1" ht="25.5" customHeight="1" thickTop="1" thickBot="1" x14ac:dyDescent="0.25">
      <c r="A56" s="107" t="s">
        <v>40</v>
      </c>
      <c r="B56" s="108"/>
      <c r="C56" s="108"/>
      <c r="D56" s="108"/>
      <c r="E56" s="108"/>
      <c r="F56" s="108"/>
      <c r="G56" s="109"/>
    </row>
    <row r="57" spans="1:7" s="9" customFormat="1" ht="24.95" customHeight="1" x14ac:dyDescent="0.2">
      <c r="A57" s="8">
        <v>1</v>
      </c>
      <c r="B57" s="67" t="s">
        <v>41</v>
      </c>
      <c r="C57" s="35" t="s">
        <v>6</v>
      </c>
      <c r="D57" s="68">
        <v>8</v>
      </c>
      <c r="E57" s="69">
        <v>5.5</v>
      </c>
      <c r="F57" s="70" t="s">
        <v>25</v>
      </c>
      <c r="G57" s="50" t="s">
        <v>143</v>
      </c>
    </row>
    <row r="58" spans="1:7" s="9" customFormat="1" ht="24.95" customHeight="1" x14ac:dyDescent="0.2">
      <c r="A58" s="8">
        <v>2</v>
      </c>
      <c r="B58" s="67" t="s">
        <v>42</v>
      </c>
      <c r="C58" s="35" t="s">
        <v>43</v>
      </c>
      <c r="D58" s="29" t="s">
        <v>45</v>
      </c>
      <c r="E58" s="30">
        <v>7</v>
      </c>
      <c r="F58" s="70" t="s">
        <v>25</v>
      </c>
      <c r="G58" s="50" t="s">
        <v>143</v>
      </c>
    </row>
    <row r="59" spans="1:7" s="9" customFormat="1" ht="58.5" customHeight="1" x14ac:dyDescent="0.2">
      <c r="A59" s="8">
        <v>3</v>
      </c>
      <c r="B59" s="67" t="s">
        <v>44</v>
      </c>
      <c r="C59" s="35"/>
      <c r="D59" s="68"/>
      <c r="E59" s="69">
        <v>10</v>
      </c>
      <c r="F59" s="70" t="s">
        <v>25</v>
      </c>
      <c r="G59" s="50" t="s">
        <v>143</v>
      </c>
    </row>
    <row r="60" spans="1:7" s="9" customFormat="1" ht="27.75" customHeight="1" x14ac:dyDescent="0.2">
      <c r="A60" s="8">
        <v>4</v>
      </c>
      <c r="B60" s="67" t="s">
        <v>124</v>
      </c>
      <c r="C60" s="35" t="s">
        <v>6</v>
      </c>
      <c r="D60" s="68">
        <v>17</v>
      </c>
      <c r="E60" s="69"/>
      <c r="F60" s="70"/>
      <c r="G60" s="50" t="s">
        <v>143</v>
      </c>
    </row>
    <row r="61" spans="1:7" s="9" customFormat="1" ht="16.5" thickBot="1" x14ac:dyDescent="0.25">
      <c r="A61" s="117" t="s">
        <v>12</v>
      </c>
      <c r="B61" s="118"/>
      <c r="C61" s="118"/>
      <c r="D61" s="119"/>
      <c r="E61" s="77">
        <f>SUM(E57:E59)</f>
        <v>22.5</v>
      </c>
      <c r="F61" s="78"/>
      <c r="G61" s="79"/>
    </row>
    <row r="62" spans="1:7" s="6" customFormat="1" ht="14.25" customHeight="1" thickTop="1" thickBot="1" x14ac:dyDescent="0.25">
      <c r="A62" s="110" t="s">
        <v>8</v>
      </c>
      <c r="B62" s="111"/>
      <c r="C62" s="111"/>
      <c r="D62" s="112"/>
      <c r="E62" s="75">
        <f>E26+E55+E61</f>
        <v>852.41300000000001</v>
      </c>
      <c r="F62" s="75"/>
      <c r="G62" s="76"/>
    </row>
    <row r="63" spans="1:7" x14ac:dyDescent="0.2">
      <c r="A63" s="25"/>
      <c r="B63" s="25"/>
      <c r="C63" s="25"/>
      <c r="D63" s="26"/>
      <c r="E63" s="25"/>
    </row>
    <row r="64" spans="1:7" x14ac:dyDescent="0.2">
      <c r="A64" s="25"/>
      <c r="B64" s="25"/>
      <c r="C64" s="25"/>
      <c r="D64" s="26"/>
      <c r="E64" s="25"/>
    </row>
    <row r="65" spans="1:9" x14ac:dyDescent="0.2">
      <c r="A65" s="25"/>
      <c r="B65" s="25"/>
      <c r="C65" s="25"/>
      <c r="D65" s="26"/>
      <c r="E65" s="25"/>
    </row>
    <row r="66" spans="1:9" x14ac:dyDescent="0.2">
      <c r="A66" s="11"/>
      <c r="B66" s="80"/>
      <c r="C66" s="81"/>
      <c r="D66" s="32"/>
      <c r="E66" s="82"/>
      <c r="F66" s="12"/>
      <c r="G66" s="12"/>
    </row>
    <row r="67" spans="1:9" x14ac:dyDescent="0.2">
      <c r="A67" s="11"/>
      <c r="B67" s="83"/>
      <c r="C67" s="81"/>
      <c r="D67" s="32"/>
      <c r="E67" s="82"/>
      <c r="F67" s="12"/>
      <c r="G67" s="12"/>
    </row>
    <row r="68" spans="1:9" x14ac:dyDescent="0.2">
      <c r="A68" s="11"/>
      <c r="B68" s="84"/>
      <c r="C68" s="81"/>
      <c r="D68" s="32"/>
      <c r="E68" s="82"/>
      <c r="F68" s="12"/>
      <c r="G68" s="12"/>
    </row>
    <row r="69" spans="1:9" x14ac:dyDescent="0.2">
      <c r="A69" s="11"/>
      <c r="C69" s="81"/>
      <c r="D69" s="32"/>
      <c r="E69" s="82"/>
      <c r="F69" s="12"/>
      <c r="G69" s="12"/>
    </row>
    <row r="70" spans="1:9" x14ac:dyDescent="0.2">
      <c r="A70" s="11"/>
      <c r="B70" s="85"/>
      <c r="C70" s="81"/>
      <c r="D70" s="32"/>
      <c r="E70" s="82"/>
      <c r="F70" s="12"/>
      <c r="G70" s="12"/>
    </row>
    <row r="71" spans="1:9" x14ac:dyDescent="0.2">
      <c r="A71" s="25"/>
      <c r="B71" s="25"/>
      <c r="C71" s="25"/>
      <c r="D71" s="26"/>
      <c r="E71" s="25"/>
    </row>
    <row r="79" spans="1:9" s="15" customFormat="1" x14ac:dyDescent="0.2">
      <c r="A79" s="9"/>
      <c r="B79" s="9"/>
      <c r="C79" s="9"/>
      <c r="D79" s="27"/>
      <c r="E79" s="9"/>
      <c r="F79" s="1"/>
      <c r="G79" s="1"/>
      <c r="H79" s="1"/>
      <c r="I79" s="1"/>
    </row>
    <row r="80" spans="1:9" s="15" customFormat="1" x14ac:dyDescent="0.2">
      <c r="A80" s="9"/>
      <c r="B80" s="9"/>
      <c r="C80" s="9"/>
      <c r="D80" s="27"/>
      <c r="E80" s="9"/>
      <c r="F80" s="1"/>
      <c r="G80" s="1"/>
      <c r="H80" s="1"/>
      <c r="I80" s="1"/>
    </row>
  </sheetData>
  <mergeCells count="20">
    <mergeCell ref="A2:B2"/>
    <mergeCell ref="E2:G2"/>
    <mergeCell ref="A3:B3"/>
    <mergeCell ref="E3:G3"/>
    <mergeCell ref="A4:B4"/>
    <mergeCell ref="E4:G4"/>
    <mergeCell ref="A5:B5"/>
    <mergeCell ref="E5:G5"/>
    <mergeCell ref="A7:G7"/>
    <mergeCell ref="A8:G8"/>
    <mergeCell ref="A9:A10"/>
    <mergeCell ref="B9:B10"/>
    <mergeCell ref="C9:G9"/>
    <mergeCell ref="A55:D55"/>
    <mergeCell ref="A56:G56"/>
    <mergeCell ref="A61:D61"/>
    <mergeCell ref="A62:D62"/>
    <mergeCell ref="A11:G11"/>
    <mergeCell ref="A26:D26"/>
    <mergeCell ref="A27:G27"/>
  </mergeCells>
  <pageMargins left="0.43307086614173229" right="0.74803149606299213" top="0.31496062992125984" bottom="0.31496062992125984" header="0.23622047244094491" footer="0.31496062992125984"/>
  <pageSetup paperSize="9" scale="85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59"/>
  <sheetViews>
    <sheetView topLeftCell="A16" zoomScaleNormal="100" zoomScaleSheetLayoutView="100" workbookViewId="0">
      <selection activeCell="J48" sqref="J48"/>
    </sheetView>
  </sheetViews>
  <sheetFormatPr defaultRowHeight="12.75" x14ac:dyDescent="0.2"/>
  <cols>
    <col min="1" max="1" width="3.85546875" style="9" customWidth="1"/>
    <col min="2" max="2" width="37.85546875" style="9" customWidth="1"/>
    <col min="3" max="3" width="8.7109375" style="9" customWidth="1"/>
    <col min="4" max="4" width="8.5703125" style="27" customWidth="1"/>
    <col min="5" max="5" width="15.42578125" style="9" customWidth="1"/>
    <col min="6" max="6" width="14.28515625" style="1" customWidth="1"/>
    <col min="7" max="7" width="18.140625" style="1" customWidth="1"/>
    <col min="8" max="16384" width="9.140625" style="1"/>
  </cols>
  <sheetData>
    <row r="1" spans="1:9" ht="15.75" customHeight="1" x14ac:dyDescent="0.25">
      <c r="A1" s="13"/>
      <c r="B1" s="13"/>
      <c r="C1" s="13"/>
      <c r="D1" s="14"/>
      <c r="E1" s="13"/>
    </row>
    <row r="2" spans="1:9" ht="15.75" x14ac:dyDescent="0.2">
      <c r="A2" s="121"/>
      <c r="B2" s="121"/>
      <c r="C2" s="34"/>
      <c r="D2" s="34"/>
      <c r="E2" s="125" t="s">
        <v>139</v>
      </c>
      <c r="F2" s="125"/>
      <c r="G2" s="125"/>
      <c r="H2" s="10"/>
      <c r="I2" s="16"/>
    </row>
    <row r="3" spans="1:9" ht="32.25" customHeight="1" x14ac:dyDescent="0.2">
      <c r="A3" s="122"/>
      <c r="B3" s="122"/>
      <c r="C3" s="86"/>
      <c r="D3" s="86"/>
      <c r="E3" s="126" t="s">
        <v>140</v>
      </c>
      <c r="F3" s="126"/>
      <c r="G3" s="126"/>
      <c r="H3" s="4"/>
      <c r="I3" s="16"/>
    </row>
    <row r="4" spans="1:9" ht="15.75" customHeight="1" x14ac:dyDescent="0.25">
      <c r="A4" s="123"/>
      <c r="B4" s="123"/>
      <c r="C4" s="3"/>
      <c r="D4" s="3"/>
      <c r="E4" s="127" t="s">
        <v>141</v>
      </c>
      <c r="F4" s="127"/>
      <c r="G4" s="127"/>
      <c r="H4" s="10"/>
      <c r="I4" s="16"/>
    </row>
    <row r="5" spans="1:9" ht="15.75" customHeight="1" x14ac:dyDescent="0.2">
      <c r="A5" s="122"/>
      <c r="B5" s="122"/>
      <c r="C5" s="86"/>
      <c r="D5" s="86"/>
      <c r="E5" s="127" t="s">
        <v>142</v>
      </c>
      <c r="F5" s="127"/>
      <c r="G5" s="127"/>
      <c r="H5" s="10"/>
      <c r="I5" s="16"/>
    </row>
    <row r="6" spans="1:9" ht="15" customHeight="1" x14ac:dyDescent="0.25">
      <c r="A6" s="2"/>
      <c r="B6" s="17"/>
      <c r="C6" s="5"/>
      <c r="D6" s="18"/>
      <c r="E6" s="5"/>
      <c r="F6" s="3"/>
      <c r="G6" s="3"/>
    </row>
    <row r="7" spans="1:9" ht="15.75" x14ac:dyDescent="0.25">
      <c r="A7" s="120" t="s">
        <v>0</v>
      </c>
      <c r="B7" s="120"/>
      <c r="C7" s="120"/>
      <c r="D7" s="120"/>
      <c r="E7" s="120"/>
      <c r="F7" s="120"/>
      <c r="G7" s="120"/>
    </row>
    <row r="8" spans="1:9" s="6" customFormat="1" ht="38.25" customHeight="1" thickBot="1" x14ac:dyDescent="0.25">
      <c r="A8" s="103" t="s">
        <v>49</v>
      </c>
      <c r="B8" s="103"/>
      <c r="C8" s="103"/>
      <c r="D8" s="103"/>
      <c r="E8" s="103"/>
      <c r="F8" s="103"/>
      <c r="G8" s="103"/>
    </row>
    <row r="9" spans="1:9" s="19" customFormat="1" ht="21.75" customHeight="1" thickBot="1" x14ac:dyDescent="0.25">
      <c r="A9" s="115" t="s">
        <v>1</v>
      </c>
      <c r="B9" s="115" t="s">
        <v>2</v>
      </c>
      <c r="C9" s="113" t="s">
        <v>0</v>
      </c>
      <c r="D9" s="113"/>
      <c r="E9" s="113"/>
      <c r="F9" s="113"/>
      <c r="G9" s="114"/>
    </row>
    <row r="10" spans="1:9" s="19" customFormat="1" ht="32.25" customHeight="1" thickBot="1" x14ac:dyDescent="0.25">
      <c r="A10" s="116"/>
      <c r="B10" s="116"/>
      <c r="C10" s="28" t="s">
        <v>3</v>
      </c>
      <c r="D10" s="28" t="s">
        <v>4</v>
      </c>
      <c r="E10" s="28" t="s">
        <v>5</v>
      </c>
      <c r="F10" s="36" t="s">
        <v>9</v>
      </c>
      <c r="G10" s="36" t="s">
        <v>14</v>
      </c>
    </row>
    <row r="11" spans="1:9" s="19" customFormat="1" ht="25.5" customHeight="1" thickBot="1" x14ac:dyDescent="0.25">
      <c r="A11" s="104" t="s">
        <v>16</v>
      </c>
      <c r="B11" s="105"/>
      <c r="C11" s="105"/>
      <c r="D11" s="105"/>
      <c r="E11" s="105"/>
      <c r="F11" s="105"/>
      <c r="G11" s="106"/>
    </row>
    <row r="12" spans="1:9" s="20" customFormat="1" ht="59.25" customHeight="1" x14ac:dyDescent="0.2">
      <c r="A12" s="47">
        <v>1</v>
      </c>
      <c r="B12" s="57" t="s">
        <v>46</v>
      </c>
      <c r="C12" s="46" t="s">
        <v>6</v>
      </c>
      <c r="D12" s="44">
        <f>SUM(D13:D14)</f>
        <v>30</v>
      </c>
      <c r="E12" s="31">
        <f>SUM(E13:E14)</f>
        <v>1.3499999999999999</v>
      </c>
      <c r="F12" s="44" t="s">
        <v>19</v>
      </c>
      <c r="G12" s="50" t="s">
        <v>143</v>
      </c>
    </row>
    <row r="13" spans="1:9" s="20" customFormat="1" ht="16.5" customHeight="1" x14ac:dyDescent="0.2">
      <c r="A13" s="8" t="s">
        <v>17</v>
      </c>
      <c r="B13" s="39" t="s">
        <v>18</v>
      </c>
      <c r="C13" s="38" t="s">
        <v>6</v>
      </c>
      <c r="D13" s="38">
        <v>30</v>
      </c>
      <c r="E13" s="38">
        <f>D13*0.045</f>
        <v>1.3499999999999999</v>
      </c>
      <c r="F13" s="38"/>
      <c r="G13" s="71"/>
    </row>
    <row r="14" spans="1:9" s="20" customFormat="1" ht="19.5" customHeight="1" x14ac:dyDescent="0.2">
      <c r="A14" s="8"/>
      <c r="B14" s="41"/>
      <c r="C14" s="40"/>
      <c r="D14" s="40"/>
      <c r="E14" s="42"/>
      <c r="F14" s="43"/>
      <c r="G14" s="72"/>
    </row>
    <row r="15" spans="1:9" s="9" customFormat="1" ht="32.25" customHeight="1" x14ac:dyDescent="0.2">
      <c r="A15" s="73">
        <v>2</v>
      </c>
      <c r="B15" s="61" t="s">
        <v>50</v>
      </c>
      <c r="C15" s="23"/>
      <c r="D15" s="23"/>
      <c r="E15" s="89" t="s">
        <v>24</v>
      </c>
      <c r="F15" s="87" t="s">
        <v>51</v>
      </c>
      <c r="G15" s="100" t="s">
        <v>143</v>
      </c>
    </row>
    <row r="16" spans="1:9" s="33" customFormat="1" ht="15.75" customHeight="1" x14ac:dyDescent="0.2">
      <c r="A16" s="90" t="s">
        <v>52</v>
      </c>
      <c r="B16" s="91" t="s">
        <v>53</v>
      </c>
      <c r="C16" s="40" t="s">
        <v>11</v>
      </c>
      <c r="D16" s="38">
        <v>214</v>
      </c>
      <c r="E16" s="92">
        <v>29</v>
      </c>
      <c r="F16" s="93"/>
      <c r="G16" s="94"/>
    </row>
    <row r="17" spans="1:7" s="33" customFormat="1" ht="15.75" customHeight="1" x14ac:dyDescent="0.2">
      <c r="A17" s="90" t="s">
        <v>52</v>
      </c>
      <c r="B17" s="91" t="s">
        <v>138</v>
      </c>
      <c r="C17" s="40" t="s">
        <v>11</v>
      </c>
      <c r="D17" s="38">
        <v>177</v>
      </c>
      <c r="E17" s="92">
        <v>24</v>
      </c>
      <c r="F17" s="93"/>
      <c r="G17" s="94"/>
    </row>
    <row r="18" spans="1:7" s="45" customFormat="1" ht="46.5" customHeight="1" x14ac:dyDescent="0.2">
      <c r="A18" s="47">
        <v>3</v>
      </c>
      <c r="B18" s="51" t="s">
        <v>28</v>
      </c>
      <c r="C18" s="54" t="s">
        <v>11</v>
      </c>
      <c r="D18" s="55">
        <v>20</v>
      </c>
      <c r="E18" s="56">
        <v>8.6</v>
      </c>
      <c r="F18" s="48" t="s">
        <v>19</v>
      </c>
      <c r="G18" s="50" t="s">
        <v>143</v>
      </c>
    </row>
    <row r="19" spans="1:7" s="45" customFormat="1" ht="84.75" customHeight="1" x14ac:dyDescent="0.2">
      <c r="A19" s="47">
        <v>4</v>
      </c>
      <c r="B19" s="57" t="s">
        <v>30</v>
      </c>
      <c r="C19" s="37" t="s">
        <v>29</v>
      </c>
      <c r="D19" s="60" t="s">
        <v>68</v>
      </c>
      <c r="E19" s="58">
        <v>45</v>
      </c>
      <c r="F19" s="59" t="s">
        <v>19</v>
      </c>
      <c r="G19" s="50" t="s">
        <v>143</v>
      </c>
    </row>
    <row r="20" spans="1:7" s="33" customFormat="1" ht="15.75" customHeight="1" x14ac:dyDescent="0.2">
      <c r="A20" s="90" t="s">
        <v>62</v>
      </c>
      <c r="B20" s="91" t="s">
        <v>55</v>
      </c>
      <c r="C20" s="40" t="s">
        <v>6</v>
      </c>
      <c r="D20" s="38">
        <v>9</v>
      </c>
      <c r="E20" s="92">
        <f>D20*1.86</f>
        <v>16.740000000000002</v>
      </c>
      <c r="F20" s="93"/>
      <c r="G20" s="94"/>
    </row>
    <row r="21" spans="1:7" s="33" customFormat="1" ht="15.75" customHeight="1" x14ac:dyDescent="0.2">
      <c r="A21" s="90" t="s">
        <v>63</v>
      </c>
      <c r="B21" s="91" t="s">
        <v>56</v>
      </c>
      <c r="C21" s="40" t="s">
        <v>6</v>
      </c>
      <c r="D21" s="38">
        <v>1</v>
      </c>
      <c r="E21" s="92">
        <f t="shared" ref="E21:E22" si="0">D21*1.86</f>
        <v>1.86</v>
      </c>
      <c r="F21" s="93"/>
      <c r="G21" s="94"/>
    </row>
    <row r="22" spans="1:7" s="33" customFormat="1" ht="15.75" customHeight="1" x14ac:dyDescent="0.2">
      <c r="A22" s="90" t="s">
        <v>64</v>
      </c>
      <c r="B22" s="91" t="s">
        <v>57</v>
      </c>
      <c r="C22" s="40" t="s">
        <v>6</v>
      </c>
      <c r="D22" s="38">
        <v>1</v>
      </c>
      <c r="E22" s="92">
        <f t="shared" si="0"/>
        <v>1.86</v>
      </c>
      <c r="F22" s="93"/>
      <c r="G22" s="94"/>
    </row>
    <row r="23" spans="1:7" s="33" customFormat="1" ht="15.75" customHeight="1" x14ac:dyDescent="0.2">
      <c r="A23" s="90" t="s">
        <v>65</v>
      </c>
      <c r="B23" s="91" t="s">
        <v>54</v>
      </c>
      <c r="C23" s="40" t="s">
        <v>6</v>
      </c>
      <c r="D23" s="38">
        <v>2</v>
      </c>
      <c r="E23" s="92">
        <v>8</v>
      </c>
      <c r="F23" s="93"/>
      <c r="G23" s="94"/>
    </row>
    <row r="24" spans="1:7" s="9" customFormat="1" ht="32.25" customHeight="1" x14ac:dyDescent="0.2">
      <c r="A24" s="73">
        <v>5</v>
      </c>
      <c r="B24" s="61" t="s">
        <v>58</v>
      </c>
      <c r="C24" s="87" t="s">
        <v>6</v>
      </c>
      <c r="D24" s="95">
        <v>1</v>
      </c>
      <c r="E24" s="58">
        <f>E25</f>
        <v>10</v>
      </c>
      <c r="F24" s="59" t="s">
        <v>19</v>
      </c>
      <c r="G24" s="100" t="s">
        <v>143</v>
      </c>
    </row>
    <row r="25" spans="1:7" s="9" customFormat="1" ht="15" customHeight="1" x14ac:dyDescent="0.2">
      <c r="A25" s="96" t="s">
        <v>47</v>
      </c>
      <c r="B25" s="97" t="s">
        <v>60</v>
      </c>
      <c r="C25" s="40" t="s">
        <v>6</v>
      </c>
      <c r="D25" s="98">
        <v>1</v>
      </c>
      <c r="E25" s="88">
        <v>10</v>
      </c>
      <c r="F25" s="93"/>
      <c r="G25" s="101"/>
    </row>
    <row r="26" spans="1:7" s="21" customFormat="1" ht="30.75" customHeight="1" x14ac:dyDescent="0.2">
      <c r="A26" s="7">
        <v>6</v>
      </c>
      <c r="B26" s="57" t="s">
        <v>32</v>
      </c>
      <c r="C26" s="37" t="s">
        <v>11</v>
      </c>
      <c r="D26" s="23">
        <f>SUM(D27:D28)</f>
        <v>62</v>
      </c>
      <c r="E26" s="23">
        <f>SUM(E27:E28)</f>
        <v>91.8</v>
      </c>
      <c r="F26" s="59" t="s">
        <v>19</v>
      </c>
      <c r="G26" s="50" t="s">
        <v>143</v>
      </c>
    </row>
    <row r="27" spans="1:7" s="9" customFormat="1" ht="15" customHeight="1" x14ac:dyDescent="0.2">
      <c r="A27" s="96" t="s">
        <v>66</v>
      </c>
      <c r="B27" s="97" t="s">
        <v>59</v>
      </c>
      <c r="C27" s="40" t="s">
        <v>11</v>
      </c>
      <c r="D27" s="98">
        <v>6</v>
      </c>
      <c r="E27" s="88">
        <f>D27*1.3</f>
        <v>7.8000000000000007</v>
      </c>
      <c r="F27" s="93"/>
      <c r="G27" s="101"/>
    </row>
    <row r="28" spans="1:7" s="9" customFormat="1" ht="15" customHeight="1" x14ac:dyDescent="0.2">
      <c r="A28" s="96" t="s">
        <v>67</v>
      </c>
      <c r="B28" s="97" t="s">
        <v>61</v>
      </c>
      <c r="C28" s="40" t="s">
        <v>11</v>
      </c>
      <c r="D28" s="98">
        <v>56</v>
      </c>
      <c r="E28" s="88">
        <f>D28*1.5</f>
        <v>84</v>
      </c>
      <c r="F28" s="93"/>
      <c r="G28" s="101"/>
    </row>
    <row r="29" spans="1:7" s="21" customFormat="1" ht="25.5" x14ac:dyDescent="0.2">
      <c r="A29" s="7">
        <v>7</v>
      </c>
      <c r="B29" s="61" t="s">
        <v>33</v>
      </c>
      <c r="C29" s="23" t="s">
        <v>6</v>
      </c>
      <c r="D29" s="23">
        <v>20</v>
      </c>
      <c r="E29" s="24">
        <f>D29*0.412</f>
        <v>8.24</v>
      </c>
      <c r="F29" s="59" t="s">
        <v>19</v>
      </c>
      <c r="G29" s="50" t="s">
        <v>143</v>
      </c>
    </row>
    <row r="30" spans="1:7" s="21" customFormat="1" ht="16.5" thickBot="1" x14ac:dyDescent="0.25">
      <c r="A30" s="117" t="s">
        <v>12</v>
      </c>
      <c r="B30" s="118"/>
      <c r="C30" s="118"/>
      <c r="D30" s="119"/>
      <c r="E30" s="64">
        <f>E12+E18+E19+E26+E29</f>
        <v>154.99</v>
      </c>
      <c r="F30" s="65"/>
      <c r="G30" s="66"/>
    </row>
    <row r="31" spans="1:7" s="19" customFormat="1" ht="25.5" customHeight="1" thickTop="1" thickBot="1" x14ac:dyDescent="0.25">
      <c r="A31" s="104" t="s">
        <v>34</v>
      </c>
      <c r="B31" s="105"/>
      <c r="C31" s="105"/>
      <c r="D31" s="105"/>
      <c r="E31" s="105"/>
      <c r="F31" s="105"/>
      <c r="G31" s="106"/>
    </row>
    <row r="32" spans="1:7" s="20" customFormat="1" ht="60.75" customHeight="1" x14ac:dyDescent="0.2">
      <c r="A32" s="47">
        <v>1</v>
      </c>
      <c r="B32" s="57" t="s">
        <v>36</v>
      </c>
      <c r="C32" s="48" t="s">
        <v>7</v>
      </c>
      <c r="D32" s="44">
        <v>30</v>
      </c>
      <c r="E32" s="62">
        <v>15</v>
      </c>
      <c r="F32" s="63" t="s">
        <v>19</v>
      </c>
      <c r="G32" s="50" t="s">
        <v>143</v>
      </c>
    </row>
    <row r="33" spans="1:7" s="22" customFormat="1" ht="54" customHeight="1" x14ac:dyDescent="0.2">
      <c r="A33" s="73">
        <v>2</v>
      </c>
      <c r="B33" s="57" t="s">
        <v>37</v>
      </c>
      <c r="C33" s="48" t="s">
        <v>6</v>
      </c>
      <c r="D33" s="44">
        <v>11</v>
      </c>
      <c r="E33" s="62">
        <v>20</v>
      </c>
      <c r="F33" s="63" t="s">
        <v>19</v>
      </c>
      <c r="G33" s="50" t="s">
        <v>143</v>
      </c>
    </row>
    <row r="34" spans="1:7" s="9" customFormat="1" ht="18.75" customHeight="1" x14ac:dyDescent="0.2">
      <c r="A34" s="96" t="s">
        <v>52</v>
      </c>
      <c r="B34" s="97" t="s">
        <v>76</v>
      </c>
      <c r="C34" s="40" t="s">
        <v>6</v>
      </c>
      <c r="D34" s="98">
        <v>1</v>
      </c>
      <c r="E34" s="88">
        <v>15</v>
      </c>
      <c r="F34" s="93"/>
      <c r="G34" s="101"/>
    </row>
    <row r="35" spans="1:7" s="22" customFormat="1" ht="28.5" customHeight="1" x14ac:dyDescent="0.2">
      <c r="A35" s="74">
        <v>3</v>
      </c>
      <c r="B35" s="57" t="s">
        <v>135</v>
      </c>
      <c r="C35" s="37"/>
      <c r="D35" s="23"/>
      <c r="E35" s="24">
        <f>SUM(E36:E42)</f>
        <v>186.81</v>
      </c>
      <c r="F35" s="59" t="s">
        <v>19</v>
      </c>
      <c r="G35" s="50" t="s">
        <v>143</v>
      </c>
    </row>
    <row r="36" spans="1:7" s="9" customFormat="1" ht="15" customHeight="1" x14ac:dyDescent="0.2">
      <c r="A36" s="96" t="s">
        <v>77</v>
      </c>
      <c r="B36" s="97" t="s">
        <v>69</v>
      </c>
      <c r="C36" s="40" t="s">
        <v>11</v>
      </c>
      <c r="D36" s="98">
        <v>24</v>
      </c>
      <c r="E36" s="88">
        <v>19.600000000000001</v>
      </c>
      <c r="F36" s="93"/>
      <c r="G36" s="99"/>
    </row>
    <row r="37" spans="1:7" s="9" customFormat="1" ht="15" customHeight="1" x14ac:dyDescent="0.2">
      <c r="A37" s="96" t="s">
        <v>78</v>
      </c>
      <c r="B37" s="97" t="s">
        <v>73</v>
      </c>
      <c r="C37" s="40" t="s">
        <v>11</v>
      </c>
      <c r="D37" s="98">
        <v>50</v>
      </c>
      <c r="E37" s="88">
        <v>7</v>
      </c>
      <c r="F37" s="93"/>
      <c r="G37" s="99"/>
    </row>
    <row r="38" spans="1:7" s="9" customFormat="1" ht="15" customHeight="1" x14ac:dyDescent="0.2">
      <c r="A38" s="96" t="s">
        <v>79</v>
      </c>
      <c r="B38" s="97" t="s">
        <v>74</v>
      </c>
      <c r="C38" s="40" t="s">
        <v>11</v>
      </c>
      <c r="D38" s="98">
        <v>58</v>
      </c>
      <c r="E38" s="88">
        <v>8</v>
      </c>
      <c r="F38" s="93"/>
      <c r="G38" s="99"/>
    </row>
    <row r="39" spans="1:7" s="9" customFormat="1" ht="15" customHeight="1" x14ac:dyDescent="0.2">
      <c r="A39" s="96" t="s">
        <v>80</v>
      </c>
      <c r="B39" s="97" t="s">
        <v>72</v>
      </c>
      <c r="C39" s="40" t="s">
        <v>7</v>
      </c>
      <c r="D39" s="98">
        <v>178</v>
      </c>
      <c r="E39" s="88">
        <f>D39*1.6*0.2+D39*0.175</f>
        <v>88.110000000000014</v>
      </c>
      <c r="F39" s="93"/>
      <c r="G39" s="99"/>
    </row>
    <row r="40" spans="1:7" s="33" customFormat="1" ht="15.75" customHeight="1" x14ac:dyDescent="0.2">
      <c r="A40" s="96" t="s">
        <v>81</v>
      </c>
      <c r="B40" s="91" t="s">
        <v>70</v>
      </c>
      <c r="C40" s="40" t="s">
        <v>7</v>
      </c>
      <c r="D40" s="38">
        <v>4</v>
      </c>
      <c r="E40" s="92">
        <f>D40*1.6</f>
        <v>6.4</v>
      </c>
      <c r="F40" s="93"/>
      <c r="G40" s="94"/>
    </row>
    <row r="41" spans="1:7" s="33" customFormat="1" ht="15.75" customHeight="1" x14ac:dyDescent="0.2">
      <c r="A41" s="96" t="s">
        <v>82</v>
      </c>
      <c r="B41" s="91" t="s">
        <v>71</v>
      </c>
      <c r="C41" s="40" t="s">
        <v>7</v>
      </c>
      <c r="D41" s="38">
        <v>22</v>
      </c>
      <c r="E41" s="92">
        <f>D41*2.35</f>
        <v>51.7</v>
      </c>
      <c r="F41" s="93"/>
      <c r="G41" s="94"/>
    </row>
    <row r="42" spans="1:7" s="33" customFormat="1" ht="15.75" customHeight="1" x14ac:dyDescent="0.2">
      <c r="A42" s="96" t="s">
        <v>83</v>
      </c>
      <c r="B42" s="91" t="s">
        <v>75</v>
      </c>
      <c r="C42" s="40" t="s">
        <v>11</v>
      </c>
      <c r="D42" s="38">
        <v>70</v>
      </c>
      <c r="E42" s="92">
        <v>6</v>
      </c>
      <c r="F42" s="93"/>
      <c r="G42" s="94"/>
    </row>
    <row r="43" spans="1:7" s="22" customFormat="1" ht="16.5" thickBot="1" x14ac:dyDescent="0.25">
      <c r="A43" s="117" t="s">
        <v>12</v>
      </c>
      <c r="B43" s="118"/>
      <c r="C43" s="118"/>
      <c r="D43" s="119"/>
      <c r="E43" s="64">
        <f>E32+E33+E35</f>
        <v>221.81</v>
      </c>
      <c r="F43" s="65"/>
      <c r="G43" s="66"/>
    </row>
    <row r="44" spans="1:7" s="9" customFormat="1" ht="25.5" customHeight="1" thickTop="1" thickBot="1" x14ac:dyDescent="0.25">
      <c r="A44" s="107" t="s">
        <v>40</v>
      </c>
      <c r="B44" s="108"/>
      <c r="C44" s="108"/>
      <c r="D44" s="108"/>
      <c r="E44" s="108"/>
      <c r="F44" s="108"/>
      <c r="G44" s="109"/>
    </row>
    <row r="45" spans="1:7" s="9" customFormat="1" ht="24.95" customHeight="1" x14ac:dyDescent="0.2">
      <c r="A45" s="8">
        <v>1</v>
      </c>
      <c r="B45" s="67" t="s">
        <v>41</v>
      </c>
      <c r="C45" s="35" t="s">
        <v>6</v>
      </c>
      <c r="D45" s="68">
        <v>8</v>
      </c>
      <c r="E45" s="69">
        <v>5.5</v>
      </c>
      <c r="F45" s="70" t="s">
        <v>25</v>
      </c>
      <c r="G45" s="102" t="s">
        <v>143</v>
      </c>
    </row>
    <row r="46" spans="1:7" s="9" customFormat="1" ht="24.95" customHeight="1" x14ac:dyDescent="0.2">
      <c r="A46" s="8">
        <v>2</v>
      </c>
      <c r="B46" s="67" t="s">
        <v>42</v>
      </c>
      <c r="C46" s="35" t="s">
        <v>43</v>
      </c>
      <c r="D46" s="29" t="s">
        <v>45</v>
      </c>
      <c r="E46" s="30">
        <v>7</v>
      </c>
      <c r="F46" s="70" t="s">
        <v>25</v>
      </c>
      <c r="G46" s="102" t="s">
        <v>143</v>
      </c>
    </row>
    <row r="47" spans="1:7" s="9" customFormat="1" ht="58.5" customHeight="1" x14ac:dyDescent="0.2">
      <c r="A47" s="8">
        <v>3</v>
      </c>
      <c r="B47" s="67" t="s">
        <v>44</v>
      </c>
      <c r="C47" s="35"/>
      <c r="D47" s="68"/>
      <c r="E47" s="69">
        <v>10</v>
      </c>
      <c r="F47" s="70" t="s">
        <v>25</v>
      </c>
      <c r="G47" s="102" t="s">
        <v>143</v>
      </c>
    </row>
    <row r="48" spans="1:7" s="9" customFormat="1" ht="27.75" customHeight="1" x14ac:dyDescent="0.2">
      <c r="A48" s="8">
        <v>4</v>
      </c>
      <c r="B48" s="67" t="s">
        <v>124</v>
      </c>
      <c r="C48" s="35" t="s">
        <v>6</v>
      </c>
      <c r="D48" s="68">
        <v>26</v>
      </c>
      <c r="E48" s="69"/>
      <c r="F48" s="70"/>
      <c r="G48" s="102" t="s">
        <v>143</v>
      </c>
    </row>
    <row r="49" spans="1:7" s="9" customFormat="1" ht="16.5" thickBot="1" x14ac:dyDescent="0.25">
      <c r="A49" s="117" t="s">
        <v>12</v>
      </c>
      <c r="B49" s="118"/>
      <c r="C49" s="118"/>
      <c r="D49" s="119"/>
      <c r="E49" s="77">
        <f>SUM(E45:E47)</f>
        <v>22.5</v>
      </c>
      <c r="F49" s="78"/>
      <c r="G49" s="79"/>
    </row>
    <row r="50" spans="1:7" s="6" customFormat="1" ht="14.25" customHeight="1" thickTop="1" thickBot="1" x14ac:dyDescent="0.25">
      <c r="A50" s="110" t="s">
        <v>8</v>
      </c>
      <c r="B50" s="111"/>
      <c r="C50" s="111"/>
      <c r="D50" s="112"/>
      <c r="E50" s="75">
        <f>E30+E43+E49</f>
        <v>399.3</v>
      </c>
      <c r="F50" s="75"/>
      <c r="G50" s="76"/>
    </row>
    <row r="51" spans="1:7" x14ac:dyDescent="0.2">
      <c r="A51" s="25"/>
      <c r="B51" s="25"/>
      <c r="C51" s="25"/>
      <c r="D51" s="26"/>
      <c r="E51" s="25"/>
    </row>
    <row r="52" spans="1:7" x14ac:dyDescent="0.2">
      <c r="A52" s="25"/>
      <c r="B52" s="25"/>
      <c r="C52" s="25"/>
      <c r="D52" s="26"/>
      <c r="E52" s="25"/>
    </row>
    <row r="53" spans="1:7" x14ac:dyDescent="0.2">
      <c r="A53" s="25"/>
      <c r="B53" s="25"/>
      <c r="C53" s="25"/>
      <c r="D53" s="26"/>
      <c r="E53" s="25"/>
    </row>
    <row r="54" spans="1:7" x14ac:dyDescent="0.2">
      <c r="A54" s="11"/>
      <c r="B54" s="80"/>
      <c r="C54" s="81"/>
      <c r="D54" s="32"/>
      <c r="E54" s="82"/>
      <c r="F54" s="12"/>
      <c r="G54" s="12"/>
    </row>
    <row r="55" spans="1:7" x14ac:dyDescent="0.2">
      <c r="A55" s="11"/>
      <c r="B55" s="83"/>
      <c r="C55" s="81"/>
      <c r="D55" s="32"/>
      <c r="E55" s="82"/>
      <c r="F55" s="12"/>
      <c r="G55" s="12"/>
    </row>
    <row r="56" spans="1:7" x14ac:dyDescent="0.2">
      <c r="A56" s="11"/>
      <c r="B56" s="84"/>
      <c r="C56" s="81"/>
      <c r="D56" s="32"/>
      <c r="E56" s="82"/>
      <c r="F56" s="12"/>
      <c r="G56" s="12"/>
    </row>
    <row r="57" spans="1:7" x14ac:dyDescent="0.2">
      <c r="A57" s="11"/>
      <c r="C57" s="81"/>
      <c r="D57" s="32"/>
      <c r="E57" s="82"/>
      <c r="F57" s="12"/>
      <c r="G57" s="12"/>
    </row>
    <row r="58" spans="1:7" x14ac:dyDescent="0.2">
      <c r="A58" s="11"/>
      <c r="B58" s="85"/>
      <c r="C58" s="81"/>
      <c r="D58" s="32"/>
      <c r="E58" s="82"/>
      <c r="F58" s="12"/>
      <c r="G58" s="12"/>
    </row>
    <row r="59" spans="1:7" x14ac:dyDescent="0.2">
      <c r="A59" s="25"/>
      <c r="B59" s="25"/>
      <c r="C59" s="25"/>
      <c r="D59" s="26"/>
      <c r="E59" s="25"/>
    </row>
  </sheetData>
  <mergeCells count="20">
    <mergeCell ref="A43:D43"/>
    <mergeCell ref="A44:G44"/>
    <mergeCell ref="A49:D49"/>
    <mergeCell ref="A50:D50"/>
    <mergeCell ref="A11:G11"/>
    <mergeCell ref="A30:D30"/>
    <mergeCell ref="A31:G31"/>
    <mergeCell ref="A5:B5"/>
    <mergeCell ref="E5:G5"/>
    <mergeCell ref="A7:G7"/>
    <mergeCell ref="A8:G8"/>
    <mergeCell ref="A9:A10"/>
    <mergeCell ref="B9:B10"/>
    <mergeCell ref="C9:G9"/>
    <mergeCell ref="A2:B2"/>
    <mergeCell ref="E2:G2"/>
    <mergeCell ref="A3:B3"/>
    <mergeCell ref="E3:G3"/>
    <mergeCell ref="A4:B4"/>
    <mergeCell ref="E4:G4"/>
  </mergeCells>
  <pageMargins left="0.43307086614173229" right="0.74803149606299213" top="0.31496062992125984" bottom="0.31496062992125984" header="0.23622047244094491" footer="0.31496062992125984"/>
  <pageSetup paperSize="9" scale="8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Волковское поселение</vt:lpstr>
      <vt:lpstr>Старорузское поселение</vt:lpstr>
      <vt:lpstr>Дороховское поселение</vt:lpstr>
      <vt:lpstr>Ивановское поселение</vt:lpstr>
      <vt:lpstr>'Дороховское поселение'!Заголовки_для_печати</vt:lpstr>
      <vt:lpstr>'Ивановское поселение'!Заголовки_для_печати</vt:lpstr>
      <vt:lpstr>'Старорузское поселение'!Заголовки_для_печати</vt:lpstr>
      <vt:lpstr>'Волковское поселение'!Область_печати</vt:lpstr>
      <vt:lpstr>'Дороховское поселение'!Область_печати</vt:lpstr>
      <vt:lpstr>'Ивановское поселение'!Область_печати</vt:lpstr>
      <vt:lpstr>'Старорузское поселение'!Область_печати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Fujitsu</dc:creator>
  <cp:lastModifiedBy>YanchenkovaJB</cp:lastModifiedBy>
  <cp:lastPrinted>2016-04-27T11:43:30Z</cp:lastPrinted>
  <dcterms:created xsi:type="dcterms:W3CDTF">2007-01-18T10:28:29Z</dcterms:created>
  <dcterms:modified xsi:type="dcterms:W3CDTF">2016-05-06T08:36:40Z</dcterms:modified>
</cp:coreProperties>
</file>