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W:\Мои Документы\Решения\2021 год\Уточнение июль (3.1 оптимизация)\Приложения июль\"/>
    </mc:Choice>
  </mc:AlternateContent>
  <bookViews>
    <workbookView xWindow="600" yWindow="525" windowWidth="25575" windowHeight="10170"/>
  </bookViews>
  <sheets>
    <sheet name="ПР №6 Инвест 2021-2023 (июль)" sheetId="1" r:id="rId1"/>
  </sheets>
  <definedNames>
    <definedName name="_xlnm.Print_Titles" localSheetId="0">'ПР №6 Инвест 2021-2023 (июль)'!$17:$19</definedName>
  </definedNames>
  <calcPr calcId="162913"/>
</workbook>
</file>

<file path=xl/calcChain.xml><?xml version="1.0" encoding="utf-8"?>
<calcChain xmlns="http://schemas.openxmlformats.org/spreadsheetml/2006/main">
  <c r="K60" i="1" l="1"/>
  <c r="L60" i="1"/>
  <c r="J60" i="1"/>
  <c r="K54" i="1" l="1"/>
  <c r="L54" i="1"/>
  <c r="J54" i="1"/>
  <c r="K26" i="1"/>
  <c r="L26" i="1"/>
  <c r="J26" i="1"/>
  <c r="K49" i="1"/>
  <c r="J49" i="1"/>
  <c r="L48" i="1"/>
  <c r="K48" i="1"/>
  <c r="J53" i="1"/>
  <c r="L52" i="1"/>
  <c r="K20" i="1" l="1"/>
  <c r="L20" i="1"/>
  <c r="J20" i="1"/>
  <c r="J21" i="1"/>
  <c r="K52" i="1" l="1"/>
  <c r="J52" i="1"/>
  <c r="L50" i="1"/>
  <c r="L51" i="1"/>
  <c r="K33" i="1" l="1"/>
  <c r="K32" i="1"/>
  <c r="K31" i="1"/>
  <c r="K30" i="1"/>
  <c r="K29" i="1"/>
  <c r="L28" i="1"/>
  <c r="J22" i="1"/>
</calcChain>
</file>

<file path=xl/sharedStrings.xml><?xml version="1.0" encoding="utf-8"?>
<sst xmlns="http://schemas.openxmlformats.org/spreadsheetml/2006/main" count="59" uniqueCount="57">
  <si>
    <t>2021 год</t>
  </si>
  <si>
    <t>2022 год</t>
  </si>
  <si>
    <t>2023 год</t>
  </si>
  <si>
    <t>Муниципальная программа "Развитие сельского хозяйства"</t>
  </si>
  <si>
    <t>Муниципальная программа "Жилище"</t>
  </si>
  <si>
    <t>Предоставление жилых помещений детям-сиротам и детям, оставшимся без попечения родителей, лицам из числа детей-сирот и детей, оставшихся без попечения родителей, по договорам найма специализированных жилых помещений</t>
  </si>
  <si>
    <t>Муниципальная программа "Развитие инженерной инфраструктуры и энергоэффективности"</t>
  </si>
  <si>
    <t>Приобретение, монтаж и ввод в эксплуатацию станции водоочистки на артскважине д.Нововолково д.20</t>
  </si>
  <si>
    <t>Приобретение, монтаж и ввод в эксплуатацию станции водоочистки на ВЗУ в д. Городище, п/ст151, соор.2В</t>
  </si>
  <si>
    <t>Приобретение, монтаж и ввод в эксплуатацию станции водоочистки на ВЗУ в д. Грибцово, ул. Больничная д.138</t>
  </si>
  <si>
    <t>Приобретение, монтаж и ввод в эксплуатацию станции водоочистки на ВЗУ в д. Колодкино, ул. Верейская д.176</t>
  </si>
  <si>
    <t>Приобретение, монтаж и ввод в эксплуатацию станции водоочистки на ВЗУ в д. Комлево</t>
  </si>
  <si>
    <t>Приобретение, монтаж и ввод в эксплуатацию станции водоочистки на ВЗУ в д. Новоивановское,  д.81</t>
  </si>
  <si>
    <t>Приобретение, монтаж и ввод в эксплуатацию станции водоочистки на ВЗУ в д. Филатово, д.1, стр.2</t>
  </si>
  <si>
    <t>Проектно-изыскательские работы для строительства очистных сооружений по адресу: г.о. Рузский, с.п. Волковское, д. Ольховка</t>
  </si>
  <si>
    <t>Технологическое присоединение к газу "котельная р.п. Тучково, ул. Лебеденко, д.36"</t>
  </si>
  <si>
    <t>Строительство БМК д. Старая Руза, ул. ДТК</t>
  </si>
  <si>
    <t>Строительство котельной по адресу: Рузский г.о., п.Тучково, ул. Лебеденко д.36</t>
  </si>
  <si>
    <t>Строительство БМК п. Тучково, ул. Луговая</t>
  </si>
  <si>
    <t>Строительство БМК с. Богородское, д.30</t>
  </si>
  <si>
    <t>Строительство БМК д. Грибцово, ул. Больничная, д.13</t>
  </si>
  <si>
    <t>Строительство БМК д. Ивойлово, д.18</t>
  </si>
  <si>
    <t>Строительство БМК д. Колодкино, д.10</t>
  </si>
  <si>
    <t>Строительство БМК д. Лихачево, д.78</t>
  </si>
  <si>
    <t>Строительство БМК д. Лужки, д.1а, стр.1</t>
  </si>
  <si>
    <t>Строительсвто БМК г. Руза, Волоколамское шоссе</t>
  </si>
  <si>
    <t>Строительство БМК г. Руза, ул. Говорова, д.1А</t>
  </si>
  <si>
    <t>Строительство БМК д. Старониколаево, д. 195</t>
  </si>
  <si>
    <t>Строительство БМК д. Сумароково, д.34</t>
  </si>
  <si>
    <t>Муниципальная программа "Строительство объектов социальной инфраструктуры"</t>
  </si>
  <si>
    <t>Строительство центра культурного развития по адресу: Московская область, Рузский городской округ, д. Нестерово (в том числе проектно-изыскательские работы)</t>
  </si>
  <si>
    <t>Школа на 400 мест по адресу: Московская область, Рузский район, п. Тучково, ул. Новая (ПИР и строительство)</t>
  </si>
  <si>
    <t>Общеобразовательная школа на 550 мест, Рузский район, г.п. Тучково, Западный микрорайон, ул. Лебеденко (ПИР и строительство)</t>
  </si>
  <si>
    <t>Муниципальная программа "Переселение граждан из аварийного жилищного фонда"</t>
  </si>
  <si>
    <t>Обеспечение мероприятий по переселению граждан из аварийного жилищного фонда</t>
  </si>
  <si>
    <t>Итого:</t>
  </si>
  <si>
    <t>Строительно-монтажные работы по газификации МКД ул. Садовая, д. 11,11а, д. Старая Руза</t>
  </si>
  <si>
    <t>Строительно-монтажные работы по газификации ул. Григоровская, д. №3,4 п. Тучково</t>
  </si>
  <si>
    <t>Разработка проектно-сметной документации с целью строительства блочно-модульных очистных сооружений в п. Полушкино, Рузского городского округа</t>
  </si>
  <si>
    <t>Строительство  (реконструкция) объектов очистки сточных вод</t>
  </si>
  <si>
    <t>Реконструкция очистных сооружений</t>
  </si>
  <si>
    <t>Строительство блок-модульной котельной в д. Старая Руза</t>
  </si>
  <si>
    <t>Строительство газовой БМК п. Тучково, ул. Луговая</t>
  </si>
  <si>
    <t>Приложение №6</t>
  </si>
  <si>
    <t>к решению Совета депутатов</t>
  </si>
  <si>
    <t>Рузского городского округа Московской области</t>
  </si>
  <si>
    <t>Приложение № 9</t>
  </si>
  <si>
    <t>от "10" декабря 2020 года №512/59</t>
  </si>
  <si>
    <t>"О бюджете Рузского городского округа на 2021 год</t>
  </si>
  <si>
    <t>и плановый период 2022 и 2023 годов"</t>
  </si>
  <si>
    <t>Расходы бюджета Рузского городского округа Московской области</t>
  </si>
  <si>
    <t>на осуществление бюджетных инвестиций в форме капитальных вложений на 2021 год и плановый период 2022 и 2023 годов</t>
  </si>
  <si>
    <t>Ед. измерения: тысяч рублей</t>
  </si>
  <si>
    <t>Направление бюджетных инвестиций</t>
  </si>
  <si>
    <t>Плановый период</t>
  </si>
  <si>
    <t xml:space="preserve">от  "  " июля 2021 года № </t>
  </si>
  <si>
    <t>Газопровод высокого давления д. Марс (услуги для целей капитальных вложений)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</si>
</sst>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&gt;=5]#,##0.00,;[Red][&lt;=-5]\-#,##0.00,;#,##0.00,"/>
  </numFmts>
  <fonts count="9" x14ac:knownFonts="1">
    <font>
      <sz val="11"/>
      <color indexed="8"/>
      <name val="Calibri"/>
      <family val="2"/>
      <scheme val="minor"/>
    </font>
    <font>
      <sz val="8"/>
      <color theme="1"/>
      <name val="Arial"/>
      <family val="2"/>
      <charset val="204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8"/>
      <color theme="1"/>
      <name val="Arial"/>
      <family val="2"/>
      <charset val="204"/>
    </font>
    <font>
      <b/>
      <sz val="11"/>
      <color theme="1"/>
      <name val="Calibri"/>
      <family val="2"/>
      <scheme val="minor"/>
    </font>
    <font>
      <b/>
      <sz val="11"/>
      <color theme="1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</fonts>
  <fills count="13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FFEBEE"/>
      </patternFill>
    </fill>
    <fill>
      <patternFill patternType="solid">
        <fgColor rgb="FFEF9A9A"/>
      </patternFill>
    </fill>
    <fill>
      <patternFill patternType="solid">
        <fgColor rgb="FFC4B3E3"/>
      </patternFill>
    </fill>
    <fill>
      <patternFill patternType="solid">
        <fgColor rgb="FFFFCDD2"/>
      </patternFill>
    </fill>
    <fill>
      <patternFill patternType="solid">
        <fgColor rgb="FFE57373"/>
      </patternFill>
    </fill>
    <fill>
      <patternFill patternType="solid">
        <fgColor rgb="FFD1C4E9"/>
      </patternFill>
    </fill>
    <fill>
      <patternFill patternType="solid">
        <fgColor rgb="FF00B0F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rgb="FFFFFF00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164" fontId="1" fillId="2" borderId="15" xfId="0" applyNumberFormat="1" applyFont="1" applyFill="1" applyBorder="1" applyAlignment="1">
      <alignment horizontal="right" vertical="center"/>
    </xf>
    <xf numFmtId="0" fontId="2" fillId="0" borderId="0" xfId="0" applyFont="1"/>
    <xf numFmtId="0" fontId="3" fillId="0" borderId="0" xfId="0" applyFont="1"/>
    <xf numFmtId="0" fontId="5" fillId="11" borderId="8" xfId="0" applyNumberFormat="1" applyFont="1" applyFill="1" applyBorder="1" applyAlignment="1">
      <alignment horizontal="center" vertical="center" wrapText="1"/>
    </xf>
    <xf numFmtId="0" fontId="5" fillId="12" borderId="8" xfId="0" applyNumberFormat="1" applyFont="1" applyFill="1" applyBorder="1" applyAlignment="1">
      <alignment horizontal="center" vertical="center"/>
    </xf>
    <xf numFmtId="164" fontId="5" fillId="7" borderId="12" xfId="0" applyNumberFormat="1" applyFont="1" applyFill="1" applyBorder="1" applyAlignment="1">
      <alignment horizontal="right" vertical="center"/>
    </xf>
    <xf numFmtId="0" fontId="1" fillId="7" borderId="14" xfId="0" applyNumberFormat="1" applyFont="1" applyFill="1" applyBorder="1" applyAlignment="1">
      <alignment horizontal="left" vertical="center" wrapText="1"/>
    </xf>
    <xf numFmtId="0" fontId="1" fillId="4" borderId="1" xfId="0" applyNumberFormat="1" applyFont="1" applyFill="1" applyBorder="1" applyAlignment="1">
      <alignment horizontal="left" vertical="center" wrapText="1"/>
    </xf>
    <xf numFmtId="0" fontId="1" fillId="6" borderId="1" xfId="0" applyNumberFormat="1" applyFont="1" applyFill="1" applyBorder="1" applyAlignment="1">
      <alignment horizontal="left" vertical="center" wrapText="1"/>
    </xf>
    <xf numFmtId="0" fontId="1" fillId="3" borderId="1" xfId="0" applyNumberFormat="1" applyFont="1" applyFill="1" applyBorder="1" applyAlignment="1">
      <alignment horizontal="left" vertical="center" wrapText="1"/>
    </xf>
    <xf numFmtId="0" fontId="1" fillId="5" borderId="1" xfId="0" applyNumberFormat="1" applyFont="1" applyFill="1" applyBorder="1" applyAlignment="1">
      <alignment horizontal="left" vertical="center" wrapText="1"/>
    </xf>
    <xf numFmtId="0" fontId="1" fillId="8" borderId="1" xfId="0" applyNumberFormat="1" applyFont="1" applyFill="1" applyBorder="1" applyAlignment="1">
      <alignment horizontal="left" vertical="center" wrapText="1"/>
    </xf>
    <xf numFmtId="164" fontId="1" fillId="2" borderId="1" xfId="0" applyNumberFormat="1" applyFont="1" applyFill="1" applyBorder="1" applyAlignment="1">
      <alignment horizontal="right" vertical="center"/>
    </xf>
    <xf numFmtId="164" fontId="5" fillId="7" borderId="1" xfId="0" applyNumberFormat="1" applyFont="1" applyFill="1" applyBorder="1" applyAlignment="1">
      <alignment horizontal="right" vertical="center"/>
    </xf>
    <xf numFmtId="164" fontId="5" fillId="7" borderId="15" xfId="0" applyNumberFormat="1" applyFont="1" applyFill="1" applyBorder="1" applyAlignment="1">
      <alignment horizontal="right" vertical="center"/>
    </xf>
    <xf numFmtId="0" fontId="6" fillId="0" borderId="0" xfId="0" applyFont="1"/>
    <xf numFmtId="164" fontId="1" fillId="7" borderId="1" xfId="0" applyNumberFormat="1" applyFont="1" applyFill="1" applyBorder="1" applyAlignment="1">
      <alignment horizontal="right" vertical="center"/>
    </xf>
    <xf numFmtId="164" fontId="1" fillId="7" borderId="15" xfId="0" applyNumberFormat="1" applyFont="1" applyFill="1" applyBorder="1" applyAlignment="1">
      <alignment horizontal="right" vertical="center"/>
    </xf>
    <xf numFmtId="164" fontId="7" fillId="9" borderId="17" xfId="0" applyNumberFormat="1" applyFont="1" applyFill="1" applyBorder="1" applyAlignment="1">
      <alignment horizontal="right" vertical="center"/>
    </xf>
    <xf numFmtId="0" fontId="3" fillId="0" borderId="0" xfId="0" applyFont="1" applyAlignment="1">
      <alignment horizontal="right"/>
    </xf>
    <xf numFmtId="0" fontId="5" fillId="7" borderId="13" xfId="0" applyNumberFormat="1" applyFont="1" applyFill="1" applyBorder="1" applyAlignment="1">
      <alignment horizontal="left" vertical="center" wrapText="1"/>
    </xf>
    <xf numFmtId="0" fontId="5" fillId="7" borderId="12" xfId="0" applyNumberFormat="1" applyFont="1" applyFill="1" applyBorder="1" applyAlignment="1">
      <alignment horizontal="left" vertical="center" wrapText="1"/>
    </xf>
    <xf numFmtId="0" fontId="5" fillId="12" borderId="8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5" fillId="10" borderId="5" xfId="0" applyNumberFormat="1" applyFont="1" applyFill="1" applyBorder="1" applyAlignment="1">
      <alignment horizontal="center" vertical="center" wrapText="1"/>
    </xf>
    <xf numFmtId="0" fontId="5" fillId="10" borderId="6" xfId="0" applyNumberFormat="1" applyFont="1" applyFill="1" applyBorder="1" applyAlignment="1">
      <alignment horizontal="center" vertical="center" wrapText="1"/>
    </xf>
    <xf numFmtId="0" fontId="5" fillId="10" borderId="7" xfId="0" applyNumberFormat="1" applyFont="1" applyFill="1" applyBorder="1" applyAlignment="1">
      <alignment horizontal="center" vertical="center" wrapText="1"/>
    </xf>
    <xf numFmtId="0" fontId="5" fillId="10" borderId="9" xfId="0" applyNumberFormat="1" applyFont="1" applyFill="1" applyBorder="1" applyAlignment="1">
      <alignment horizontal="center" vertical="center" wrapText="1"/>
    </xf>
    <xf numFmtId="0" fontId="5" fillId="10" borderId="3" xfId="0" applyNumberFormat="1" applyFont="1" applyFill="1" applyBorder="1" applyAlignment="1">
      <alignment horizontal="center" vertical="center" wrapText="1"/>
    </xf>
    <xf numFmtId="0" fontId="5" fillId="10" borderId="10" xfId="0" applyNumberFormat="1" applyFont="1" applyFill="1" applyBorder="1" applyAlignment="1">
      <alignment horizontal="center" vertical="center" wrapText="1"/>
    </xf>
    <xf numFmtId="0" fontId="5" fillId="10" borderId="8" xfId="0" applyNumberFormat="1" applyFont="1" applyFill="1" applyBorder="1" applyAlignment="1">
      <alignment horizontal="center" vertical="center" wrapText="1"/>
    </xf>
    <xf numFmtId="0" fontId="5" fillId="10" borderId="11" xfId="0" applyNumberFormat="1" applyFont="1" applyFill="1" applyBorder="1" applyAlignment="1">
      <alignment horizontal="center" vertical="center" wrapText="1"/>
    </xf>
    <xf numFmtId="0" fontId="5" fillId="10" borderId="4" xfId="0" applyNumberFormat="1" applyFont="1" applyFill="1" applyBorder="1" applyAlignment="1">
      <alignment horizontal="center" vertical="center" wrapText="1"/>
    </xf>
    <xf numFmtId="0" fontId="5" fillId="10" borderId="2" xfId="0" applyNumberFormat="1" applyFont="1" applyFill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left" vertical="center" wrapText="1"/>
    </xf>
    <xf numFmtId="0" fontId="5" fillId="7" borderId="14" xfId="0" applyNumberFormat="1" applyFont="1" applyFill="1" applyBorder="1" applyAlignment="1">
      <alignment horizontal="left" vertical="center" wrapText="1"/>
    </xf>
    <xf numFmtId="0" fontId="5" fillId="7" borderId="1" xfId="0" applyNumberFormat="1" applyFont="1" applyFill="1" applyBorder="1" applyAlignment="1">
      <alignment horizontal="left" vertical="center" wrapText="1"/>
    </xf>
    <xf numFmtId="0" fontId="7" fillId="9" borderId="16" xfId="0" applyNumberFormat="1" applyFont="1" applyFill="1" applyBorder="1" applyAlignment="1">
      <alignment horizontal="left" vertical="center"/>
    </xf>
    <xf numFmtId="0" fontId="7" fillId="9" borderId="17" xfId="0" applyNumberFormat="1" applyFont="1" applyFill="1" applyBorder="1" applyAlignment="1">
      <alignment horizontal="left" vertical="center"/>
    </xf>
    <xf numFmtId="0" fontId="1" fillId="7" borderId="14" xfId="0" applyNumberFormat="1" applyFont="1" applyFill="1" applyBorder="1" applyAlignment="1">
      <alignment horizontal="left" vertical="center" wrapText="1"/>
    </xf>
    <xf numFmtId="0" fontId="1" fillId="7" borderId="1" xfId="0" applyNumberFormat="1" applyFont="1" applyFill="1" applyBorder="1" applyAlignment="1">
      <alignment horizontal="left" vertical="center" wrapText="1"/>
    </xf>
    <xf numFmtId="0" fontId="8" fillId="0" borderId="3" xfId="0" applyFont="1" applyBorder="1" applyAlignment="1">
      <alignment horizontal="left"/>
    </xf>
    <xf numFmtId="0" fontId="8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L60"/>
  <sheetViews>
    <sheetView tabSelected="1" topLeftCell="A19" zoomScaleNormal="100" workbookViewId="0">
      <selection activeCell="I6" sqref="I6"/>
    </sheetView>
  </sheetViews>
  <sheetFormatPr defaultRowHeight="15" x14ac:dyDescent="0.25"/>
  <cols>
    <col min="1" max="1" width="0.7109375" style="2" customWidth="1"/>
    <col min="2" max="8" width="0.5703125" style="2" customWidth="1"/>
    <col min="9" max="9" width="75.140625" style="2" customWidth="1"/>
    <col min="10" max="10" width="14.28515625" style="2" customWidth="1"/>
    <col min="11" max="11" width="12.7109375" style="2" customWidth="1"/>
    <col min="12" max="12" width="24.28515625" style="2" customWidth="1"/>
    <col min="13" max="16384" width="9.140625" style="2"/>
  </cols>
  <sheetData>
    <row r="1" spans="2:12" x14ac:dyDescent="0.25">
      <c r="H1" s="3"/>
      <c r="I1" s="3"/>
      <c r="J1" s="20" t="s">
        <v>43</v>
      </c>
      <c r="K1" s="20"/>
      <c r="L1" s="20"/>
    </row>
    <row r="2" spans="2:12" x14ac:dyDescent="0.25">
      <c r="H2" s="3"/>
      <c r="I2" s="3"/>
      <c r="J2" s="20" t="s">
        <v>44</v>
      </c>
      <c r="K2" s="20"/>
      <c r="L2" s="20"/>
    </row>
    <row r="3" spans="2:12" x14ac:dyDescent="0.25">
      <c r="H3" s="3"/>
      <c r="I3" s="3"/>
      <c r="J3" s="20" t="s">
        <v>45</v>
      </c>
      <c r="K3" s="20"/>
      <c r="L3" s="20"/>
    </row>
    <row r="4" spans="2:12" x14ac:dyDescent="0.25">
      <c r="H4" s="3"/>
      <c r="I4" s="3"/>
      <c r="J4" s="20" t="s">
        <v>55</v>
      </c>
      <c r="K4" s="20"/>
      <c r="L4" s="20"/>
    </row>
    <row r="5" spans="2:12" x14ac:dyDescent="0.25">
      <c r="H5" s="3"/>
      <c r="I5" s="3"/>
      <c r="J5" s="20"/>
      <c r="K5" s="20"/>
      <c r="L5" s="20"/>
    </row>
    <row r="6" spans="2:12" x14ac:dyDescent="0.25">
      <c r="H6" s="3"/>
      <c r="I6" s="3"/>
      <c r="J6" s="20" t="s">
        <v>46</v>
      </c>
      <c r="K6" s="20"/>
      <c r="L6" s="20"/>
    </row>
    <row r="7" spans="2:12" x14ac:dyDescent="0.25">
      <c r="H7" s="3"/>
      <c r="I7" s="3"/>
      <c r="J7" s="20" t="s">
        <v>44</v>
      </c>
      <c r="K7" s="20"/>
      <c r="L7" s="20"/>
    </row>
    <row r="8" spans="2:12" x14ac:dyDescent="0.25">
      <c r="H8" s="3"/>
      <c r="I8" s="3"/>
      <c r="J8" s="20" t="s">
        <v>45</v>
      </c>
      <c r="K8" s="20"/>
      <c r="L8" s="20"/>
    </row>
    <row r="9" spans="2:12" x14ac:dyDescent="0.25">
      <c r="H9" s="3"/>
      <c r="I9" s="3"/>
      <c r="J9" s="20" t="s">
        <v>47</v>
      </c>
      <c r="K9" s="20"/>
      <c r="L9" s="20"/>
    </row>
    <row r="10" spans="2:12" x14ac:dyDescent="0.25">
      <c r="H10" s="3"/>
      <c r="I10" s="3"/>
      <c r="J10" s="20" t="s">
        <v>48</v>
      </c>
      <c r="K10" s="20"/>
      <c r="L10" s="20"/>
    </row>
    <row r="11" spans="2:12" x14ac:dyDescent="0.25">
      <c r="H11" s="3"/>
      <c r="I11" s="3"/>
      <c r="J11" s="20" t="s">
        <v>49</v>
      </c>
      <c r="K11" s="20"/>
      <c r="L11" s="20"/>
    </row>
    <row r="12" spans="2:12" x14ac:dyDescent="0.25">
      <c r="H12" s="3"/>
      <c r="I12" s="3"/>
      <c r="J12" s="3"/>
      <c r="K12" s="3"/>
      <c r="L12" s="3"/>
    </row>
    <row r="13" spans="2:12" x14ac:dyDescent="0.25">
      <c r="H13" s="24" t="s">
        <v>50</v>
      </c>
      <c r="I13" s="24"/>
      <c r="J13" s="24"/>
      <c r="K13" s="24"/>
      <c r="L13" s="24"/>
    </row>
    <row r="14" spans="2:12" x14ac:dyDescent="0.25">
      <c r="H14" s="24" t="s">
        <v>51</v>
      </c>
      <c r="I14" s="24"/>
      <c r="J14" s="24"/>
      <c r="K14" s="24"/>
      <c r="L14" s="24"/>
    </row>
    <row r="15" spans="2:12" x14ac:dyDescent="0.25">
      <c r="H15" s="25"/>
      <c r="I15" s="25"/>
      <c r="J15" s="25"/>
      <c r="K15" s="25"/>
      <c r="L15" s="25"/>
    </row>
    <row r="16" spans="2:12" ht="15.75" thickBot="1" x14ac:dyDescent="0.3">
      <c r="B16" s="43" t="s">
        <v>52</v>
      </c>
      <c r="C16" s="43"/>
      <c r="D16" s="43"/>
      <c r="E16" s="43"/>
      <c r="F16" s="43"/>
      <c r="G16" s="43"/>
      <c r="H16" s="43"/>
      <c r="I16" s="44"/>
    </row>
    <row r="17" spans="2:12" ht="15.75" customHeight="1" thickBot="1" x14ac:dyDescent="0.3">
      <c r="B17" s="26" t="s">
        <v>53</v>
      </c>
      <c r="C17" s="27"/>
      <c r="D17" s="27"/>
      <c r="E17" s="27"/>
      <c r="F17" s="27"/>
      <c r="G17" s="27"/>
      <c r="H17" s="27"/>
      <c r="I17" s="28"/>
      <c r="J17" s="32" t="s">
        <v>0</v>
      </c>
      <c r="K17" s="34" t="s">
        <v>54</v>
      </c>
      <c r="L17" s="35"/>
    </row>
    <row r="18" spans="2:12" ht="33.75" customHeight="1" thickBot="1" x14ac:dyDescent="0.3">
      <c r="B18" s="29"/>
      <c r="C18" s="30"/>
      <c r="D18" s="30"/>
      <c r="E18" s="30"/>
      <c r="F18" s="30"/>
      <c r="G18" s="30"/>
      <c r="H18" s="30"/>
      <c r="I18" s="31"/>
      <c r="J18" s="33"/>
      <c r="K18" s="4" t="s">
        <v>1</v>
      </c>
      <c r="L18" s="4" t="s">
        <v>2</v>
      </c>
    </row>
    <row r="19" spans="2:12" ht="15.75" thickBot="1" x14ac:dyDescent="0.3">
      <c r="B19" s="23">
        <v>1</v>
      </c>
      <c r="C19" s="23"/>
      <c r="D19" s="23"/>
      <c r="E19" s="23"/>
      <c r="F19" s="23"/>
      <c r="G19" s="23"/>
      <c r="H19" s="23"/>
      <c r="I19" s="23"/>
      <c r="J19" s="5">
        <v>2</v>
      </c>
      <c r="K19" s="5">
        <v>3</v>
      </c>
      <c r="L19" s="5">
        <v>4</v>
      </c>
    </row>
    <row r="20" spans="2:12" ht="15" customHeight="1" x14ac:dyDescent="0.25">
      <c r="B20" s="21" t="s">
        <v>3</v>
      </c>
      <c r="C20" s="22"/>
      <c r="D20" s="22"/>
      <c r="E20" s="22"/>
      <c r="F20" s="22"/>
      <c r="G20" s="22"/>
      <c r="H20" s="22"/>
      <c r="I20" s="22"/>
      <c r="J20" s="6">
        <f>J21+J22+J23</f>
        <v>3251122.22</v>
      </c>
      <c r="K20" s="6">
        <f t="shared" ref="K20:L20" si="0">K21+K22+K23</f>
        <v>10000000</v>
      </c>
      <c r="L20" s="6">
        <f t="shared" si="0"/>
        <v>0</v>
      </c>
    </row>
    <row r="21" spans="2:12" ht="15" customHeight="1" x14ac:dyDescent="0.25">
      <c r="B21" s="7"/>
      <c r="C21" s="8"/>
      <c r="D21" s="9"/>
      <c r="E21" s="10"/>
      <c r="F21" s="11"/>
      <c r="G21" s="12"/>
      <c r="H21" s="36" t="s">
        <v>56</v>
      </c>
      <c r="I21" s="36"/>
      <c r="J21" s="13">
        <f>232222.22</f>
        <v>232222.22</v>
      </c>
      <c r="K21" s="13">
        <v>0</v>
      </c>
      <c r="L21" s="1">
        <v>0</v>
      </c>
    </row>
    <row r="22" spans="2:12" ht="36" customHeight="1" x14ac:dyDescent="0.25">
      <c r="B22" s="7"/>
      <c r="C22" s="8"/>
      <c r="D22" s="9"/>
      <c r="E22" s="10"/>
      <c r="F22" s="11"/>
      <c r="G22" s="12"/>
      <c r="H22" s="36" t="s">
        <v>36</v>
      </c>
      <c r="I22" s="36"/>
      <c r="J22" s="13">
        <f>2973547.51+45352.49</f>
        <v>3018900</v>
      </c>
      <c r="K22" s="13">
        <v>0</v>
      </c>
      <c r="L22" s="1">
        <v>0</v>
      </c>
    </row>
    <row r="23" spans="2:12" ht="15" customHeight="1" x14ac:dyDescent="0.25">
      <c r="B23" s="7"/>
      <c r="C23" s="8"/>
      <c r="D23" s="9"/>
      <c r="E23" s="10"/>
      <c r="F23" s="11"/>
      <c r="G23" s="12"/>
      <c r="H23" s="36" t="s">
        <v>37</v>
      </c>
      <c r="I23" s="36"/>
      <c r="J23" s="13">
        <v>0</v>
      </c>
      <c r="K23" s="13">
        <v>10000000</v>
      </c>
      <c r="L23" s="1">
        <v>0</v>
      </c>
    </row>
    <row r="24" spans="2:12" s="16" customFormat="1" ht="15" customHeight="1" x14ac:dyDescent="0.25">
      <c r="B24" s="37" t="s">
        <v>4</v>
      </c>
      <c r="C24" s="38"/>
      <c r="D24" s="38"/>
      <c r="E24" s="38"/>
      <c r="F24" s="38"/>
      <c r="G24" s="38"/>
      <c r="H24" s="38"/>
      <c r="I24" s="38"/>
      <c r="J24" s="14">
        <v>22744000</v>
      </c>
      <c r="K24" s="14">
        <v>41353000</v>
      </c>
      <c r="L24" s="15">
        <v>34461000</v>
      </c>
    </row>
    <row r="25" spans="2:12" ht="42.75" customHeight="1" x14ac:dyDescent="0.25">
      <c r="B25" s="7"/>
      <c r="C25" s="8"/>
      <c r="D25" s="9"/>
      <c r="E25" s="10"/>
      <c r="F25" s="11"/>
      <c r="G25" s="12"/>
      <c r="H25" s="36" t="s">
        <v>5</v>
      </c>
      <c r="I25" s="36"/>
      <c r="J25" s="13">
        <v>22744000</v>
      </c>
      <c r="K25" s="13">
        <v>41353000</v>
      </c>
      <c r="L25" s="1">
        <v>34461000</v>
      </c>
    </row>
    <row r="26" spans="2:12" ht="42.75" customHeight="1" x14ac:dyDescent="0.25">
      <c r="B26" s="37" t="s">
        <v>6</v>
      </c>
      <c r="C26" s="38"/>
      <c r="D26" s="38"/>
      <c r="E26" s="38"/>
      <c r="F26" s="38"/>
      <c r="G26" s="38"/>
      <c r="H26" s="38"/>
      <c r="I26" s="38"/>
      <c r="J26" s="14">
        <f>SUM(J27:J53)</f>
        <v>201456610.87</v>
      </c>
      <c r="K26" s="14">
        <f t="shared" ref="K26:L26" si="1">SUM(K27:K53)</f>
        <v>144081274.46000001</v>
      </c>
      <c r="L26" s="14">
        <f t="shared" si="1"/>
        <v>121917700</v>
      </c>
    </row>
    <row r="27" spans="2:12" ht="30" customHeight="1" x14ac:dyDescent="0.25">
      <c r="B27" s="7"/>
      <c r="C27" s="8"/>
      <c r="D27" s="9"/>
      <c r="E27" s="10"/>
      <c r="F27" s="11"/>
      <c r="G27" s="12"/>
      <c r="H27" s="36" t="s">
        <v>7</v>
      </c>
      <c r="I27" s="36"/>
      <c r="J27" s="13">
        <v>0</v>
      </c>
      <c r="K27" s="13">
        <v>5700000</v>
      </c>
      <c r="L27" s="1">
        <v>0</v>
      </c>
    </row>
    <row r="28" spans="2:12" ht="23.25" customHeight="1" x14ac:dyDescent="0.25">
      <c r="B28" s="7"/>
      <c r="C28" s="8"/>
      <c r="D28" s="9"/>
      <c r="E28" s="10"/>
      <c r="F28" s="11"/>
      <c r="G28" s="12"/>
      <c r="H28" s="36" t="s">
        <v>8</v>
      </c>
      <c r="I28" s="36"/>
      <c r="J28" s="13">
        <v>0</v>
      </c>
      <c r="K28" s="13">
        <v>0</v>
      </c>
      <c r="L28" s="1">
        <f>2259000+741000</f>
        <v>3000000</v>
      </c>
    </row>
    <row r="29" spans="2:12" ht="23.25" customHeight="1" x14ac:dyDescent="0.25">
      <c r="B29" s="7"/>
      <c r="C29" s="8"/>
      <c r="D29" s="9"/>
      <c r="E29" s="10"/>
      <c r="F29" s="11"/>
      <c r="G29" s="12"/>
      <c r="H29" s="36" t="s">
        <v>9</v>
      </c>
      <c r="I29" s="36"/>
      <c r="J29" s="13">
        <v>0</v>
      </c>
      <c r="K29" s="13">
        <f>2259000+741000</f>
        <v>3000000</v>
      </c>
      <c r="L29" s="1">
        <v>0</v>
      </c>
    </row>
    <row r="30" spans="2:12" ht="23.25" customHeight="1" x14ac:dyDescent="0.25">
      <c r="B30" s="7"/>
      <c r="C30" s="8"/>
      <c r="D30" s="9"/>
      <c r="E30" s="10"/>
      <c r="F30" s="11"/>
      <c r="G30" s="12"/>
      <c r="H30" s="36" t="s">
        <v>10</v>
      </c>
      <c r="I30" s="36"/>
      <c r="J30" s="13">
        <v>0</v>
      </c>
      <c r="K30" s="13">
        <f>2259000+741000</f>
        <v>3000000</v>
      </c>
      <c r="L30" s="1">
        <v>0</v>
      </c>
    </row>
    <row r="31" spans="2:12" ht="15" customHeight="1" x14ac:dyDescent="0.25">
      <c r="B31" s="7"/>
      <c r="C31" s="8"/>
      <c r="D31" s="9"/>
      <c r="E31" s="10"/>
      <c r="F31" s="11"/>
      <c r="G31" s="12"/>
      <c r="H31" s="36" t="s">
        <v>11</v>
      </c>
      <c r="I31" s="36"/>
      <c r="J31" s="13">
        <v>0</v>
      </c>
      <c r="K31" s="13">
        <f>2259000+741000</f>
        <v>3000000</v>
      </c>
      <c r="L31" s="1">
        <v>0</v>
      </c>
    </row>
    <row r="32" spans="2:12" ht="23.25" customHeight="1" x14ac:dyDescent="0.25">
      <c r="B32" s="7"/>
      <c r="C32" s="8"/>
      <c r="D32" s="9"/>
      <c r="E32" s="10"/>
      <c r="F32" s="11"/>
      <c r="G32" s="12"/>
      <c r="H32" s="36" t="s">
        <v>12</v>
      </c>
      <c r="I32" s="36"/>
      <c r="J32" s="13">
        <v>0</v>
      </c>
      <c r="K32" s="13">
        <f>2635430+864570</f>
        <v>3500000</v>
      </c>
      <c r="L32" s="1">
        <v>0</v>
      </c>
    </row>
    <row r="33" spans="2:12" ht="23.25" customHeight="1" x14ac:dyDescent="0.25">
      <c r="B33" s="7"/>
      <c r="C33" s="8"/>
      <c r="D33" s="9"/>
      <c r="E33" s="10"/>
      <c r="F33" s="11"/>
      <c r="G33" s="12"/>
      <c r="H33" s="36" t="s">
        <v>13</v>
      </c>
      <c r="I33" s="36"/>
      <c r="J33" s="13">
        <v>0</v>
      </c>
      <c r="K33" s="13">
        <f>1147570+376430</f>
        <v>1524000</v>
      </c>
      <c r="L33" s="1">
        <v>0</v>
      </c>
    </row>
    <row r="34" spans="2:12" ht="34.5" customHeight="1" x14ac:dyDescent="0.25">
      <c r="B34" s="7"/>
      <c r="C34" s="8"/>
      <c r="D34" s="9"/>
      <c r="E34" s="10"/>
      <c r="F34" s="11"/>
      <c r="G34" s="12"/>
      <c r="H34" s="36" t="s">
        <v>38</v>
      </c>
      <c r="I34" s="36"/>
      <c r="J34" s="13">
        <v>9300010</v>
      </c>
      <c r="K34" s="13">
        <v>0</v>
      </c>
      <c r="L34" s="1">
        <v>0</v>
      </c>
    </row>
    <row r="35" spans="2:12" ht="23.25" customHeight="1" x14ac:dyDescent="0.25">
      <c r="B35" s="7"/>
      <c r="C35" s="8"/>
      <c r="D35" s="9"/>
      <c r="E35" s="10"/>
      <c r="F35" s="11"/>
      <c r="G35" s="12"/>
      <c r="H35" s="36" t="s">
        <v>14</v>
      </c>
      <c r="I35" s="36"/>
      <c r="J35" s="13">
        <v>0</v>
      </c>
      <c r="K35" s="13">
        <v>12491604.460000001</v>
      </c>
      <c r="L35" s="1">
        <v>0</v>
      </c>
    </row>
    <row r="36" spans="2:12" ht="15" customHeight="1" x14ac:dyDescent="0.25">
      <c r="B36" s="7"/>
      <c r="C36" s="8"/>
      <c r="D36" s="9"/>
      <c r="E36" s="10"/>
      <c r="F36" s="11"/>
      <c r="G36" s="12"/>
      <c r="H36" s="36" t="s">
        <v>39</v>
      </c>
      <c r="I36" s="36"/>
      <c r="J36" s="13">
        <v>0</v>
      </c>
      <c r="K36" s="13">
        <v>0</v>
      </c>
      <c r="L36" s="1">
        <v>36967500</v>
      </c>
    </row>
    <row r="37" spans="2:12" ht="15" customHeight="1" x14ac:dyDescent="0.25">
      <c r="B37" s="7"/>
      <c r="C37" s="8"/>
      <c r="D37" s="9"/>
      <c r="E37" s="10"/>
      <c r="F37" s="11"/>
      <c r="G37" s="12"/>
      <c r="H37" s="36" t="s">
        <v>40</v>
      </c>
      <c r="I37" s="36"/>
      <c r="J37" s="13">
        <v>79211000</v>
      </c>
      <c r="K37" s="13">
        <v>0</v>
      </c>
      <c r="L37" s="1">
        <v>0</v>
      </c>
    </row>
    <row r="38" spans="2:12" ht="15" customHeight="1" x14ac:dyDescent="0.25">
      <c r="B38" s="7"/>
      <c r="C38" s="8"/>
      <c r="D38" s="9"/>
      <c r="E38" s="10"/>
      <c r="F38" s="11"/>
      <c r="G38" s="12"/>
      <c r="H38" s="36" t="s">
        <v>15</v>
      </c>
      <c r="I38" s="36"/>
      <c r="J38" s="13">
        <v>1097355.8700000001</v>
      </c>
      <c r="K38" s="13">
        <v>0</v>
      </c>
      <c r="L38" s="1">
        <v>0</v>
      </c>
    </row>
    <row r="39" spans="2:12" ht="15" customHeight="1" x14ac:dyDescent="0.25">
      <c r="B39" s="7"/>
      <c r="C39" s="8"/>
      <c r="D39" s="9"/>
      <c r="E39" s="10"/>
      <c r="F39" s="11"/>
      <c r="G39" s="12"/>
      <c r="H39" s="36" t="s">
        <v>41</v>
      </c>
      <c r="I39" s="36"/>
      <c r="J39" s="13">
        <v>22867.94</v>
      </c>
      <c r="K39" s="13">
        <v>0</v>
      </c>
      <c r="L39" s="1">
        <v>0</v>
      </c>
    </row>
    <row r="40" spans="2:12" ht="15" customHeight="1" x14ac:dyDescent="0.25">
      <c r="B40" s="7"/>
      <c r="C40" s="8"/>
      <c r="D40" s="9"/>
      <c r="E40" s="10"/>
      <c r="F40" s="11"/>
      <c r="G40" s="12"/>
      <c r="H40" s="36" t="s">
        <v>42</v>
      </c>
      <c r="I40" s="36"/>
      <c r="J40" s="13">
        <v>357734.47</v>
      </c>
      <c r="K40" s="13">
        <v>0</v>
      </c>
      <c r="L40" s="1">
        <v>0</v>
      </c>
    </row>
    <row r="41" spans="2:12" ht="15" customHeight="1" x14ac:dyDescent="0.25">
      <c r="B41" s="7"/>
      <c r="C41" s="8"/>
      <c r="D41" s="9"/>
      <c r="E41" s="10"/>
      <c r="F41" s="11"/>
      <c r="G41" s="12"/>
      <c r="H41" s="36" t="s">
        <v>16</v>
      </c>
      <c r="I41" s="36"/>
      <c r="J41" s="13">
        <v>132383.06</v>
      </c>
      <c r="K41" s="13">
        <v>0</v>
      </c>
      <c r="L41" s="1">
        <v>0</v>
      </c>
    </row>
    <row r="42" spans="2:12" ht="15" customHeight="1" x14ac:dyDescent="0.25">
      <c r="B42" s="7"/>
      <c r="C42" s="8"/>
      <c r="D42" s="9"/>
      <c r="E42" s="10"/>
      <c r="F42" s="11"/>
      <c r="G42" s="12"/>
      <c r="H42" s="36" t="s">
        <v>19</v>
      </c>
      <c r="I42" s="36"/>
      <c r="J42" s="13">
        <v>8144713.2800000003</v>
      </c>
      <c r="K42" s="13">
        <v>0</v>
      </c>
      <c r="L42" s="1">
        <v>0</v>
      </c>
    </row>
    <row r="43" spans="2:12" ht="15" customHeight="1" x14ac:dyDescent="0.25">
      <c r="B43" s="7"/>
      <c r="C43" s="8"/>
      <c r="D43" s="9"/>
      <c r="E43" s="10"/>
      <c r="F43" s="11"/>
      <c r="G43" s="12"/>
      <c r="H43" s="36" t="s">
        <v>20</v>
      </c>
      <c r="I43" s="36"/>
      <c r="J43" s="13">
        <v>6120529.1100000003</v>
      </c>
      <c r="K43" s="13">
        <v>0</v>
      </c>
      <c r="L43" s="1">
        <v>0</v>
      </c>
    </row>
    <row r="44" spans="2:12" ht="15" customHeight="1" x14ac:dyDescent="0.25">
      <c r="B44" s="7"/>
      <c r="C44" s="8"/>
      <c r="D44" s="9"/>
      <c r="E44" s="10"/>
      <c r="F44" s="11"/>
      <c r="G44" s="12"/>
      <c r="H44" s="36" t="s">
        <v>21</v>
      </c>
      <c r="I44" s="36"/>
      <c r="J44" s="13">
        <v>6452608.8799999999</v>
      </c>
      <c r="K44" s="13">
        <v>0</v>
      </c>
      <c r="L44" s="1">
        <v>0</v>
      </c>
    </row>
    <row r="45" spans="2:12" ht="15" customHeight="1" x14ac:dyDescent="0.25">
      <c r="B45" s="7"/>
      <c r="C45" s="8"/>
      <c r="D45" s="9"/>
      <c r="E45" s="10"/>
      <c r="F45" s="11"/>
      <c r="G45" s="12"/>
      <c r="H45" s="36" t="s">
        <v>22</v>
      </c>
      <c r="I45" s="36"/>
      <c r="J45" s="13">
        <v>5804124.7400000002</v>
      </c>
      <c r="K45" s="13">
        <v>0</v>
      </c>
      <c r="L45" s="1">
        <v>0</v>
      </c>
    </row>
    <row r="46" spans="2:12" ht="15" customHeight="1" x14ac:dyDescent="0.25">
      <c r="B46" s="7"/>
      <c r="C46" s="8"/>
      <c r="D46" s="9"/>
      <c r="E46" s="10"/>
      <c r="F46" s="11"/>
      <c r="G46" s="12"/>
      <c r="H46" s="36" t="s">
        <v>23</v>
      </c>
      <c r="I46" s="36"/>
      <c r="J46" s="13">
        <v>8551761.5399999991</v>
      </c>
      <c r="K46" s="13">
        <v>0</v>
      </c>
      <c r="L46" s="1">
        <v>0</v>
      </c>
    </row>
    <row r="47" spans="2:12" ht="15" customHeight="1" x14ac:dyDescent="0.25">
      <c r="B47" s="7"/>
      <c r="C47" s="8"/>
      <c r="D47" s="9"/>
      <c r="E47" s="10"/>
      <c r="F47" s="11"/>
      <c r="G47" s="12"/>
      <c r="H47" s="36" t="s">
        <v>24</v>
      </c>
      <c r="I47" s="36"/>
      <c r="J47" s="13">
        <v>7739061.9800000004</v>
      </c>
      <c r="K47" s="13">
        <v>0</v>
      </c>
      <c r="L47" s="1">
        <v>0</v>
      </c>
    </row>
    <row r="48" spans="2:12" ht="15" customHeight="1" x14ac:dyDescent="0.25">
      <c r="B48" s="7"/>
      <c r="C48" s="8"/>
      <c r="D48" s="9"/>
      <c r="E48" s="10"/>
      <c r="F48" s="11"/>
      <c r="G48" s="12"/>
      <c r="H48" s="36" t="s">
        <v>25</v>
      </c>
      <c r="I48" s="36"/>
      <c r="J48" s="13">
        <v>0</v>
      </c>
      <c r="K48" s="13">
        <f>3385940+16186640</f>
        <v>19572580</v>
      </c>
      <c r="L48" s="1">
        <f>1489290+7119330</f>
        <v>8608620</v>
      </c>
    </row>
    <row r="49" spans="2:12" ht="15" customHeight="1" x14ac:dyDescent="0.25">
      <c r="B49" s="7"/>
      <c r="C49" s="8"/>
      <c r="D49" s="9"/>
      <c r="E49" s="10"/>
      <c r="F49" s="11"/>
      <c r="G49" s="12"/>
      <c r="H49" s="36" t="s">
        <v>26</v>
      </c>
      <c r="I49" s="36"/>
      <c r="J49" s="13">
        <f>3333340+15935000</f>
        <v>19268340</v>
      </c>
      <c r="K49" s="13">
        <f>8025700+38365130</f>
        <v>46390830</v>
      </c>
      <c r="L49" s="1">
        <v>0</v>
      </c>
    </row>
    <row r="50" spans="2:12" ht="15" customHeight="1" x14ac:dyDescent="0.25">
      <c r="B50" s="7"/>
      <c r="C50" s="8"/>
      <c r="D50" s="9"/>
      <c r="E50" s="10"/>
      <c r="F50" s="11"/>
      <c r="G50" s="12"/>
      <c r="H50" s="36" t="s">
        <v>27</v>
      </c>
      <c r="I50" s="36"/>
      <c r="J50" s="13">
        <v>0</v>
      </c>
      <c r="K50" s="13">
        <v>0</v>
      </c>
      <c r="L50" s="1">
        <f>9381000+1962920</f>
        <v>11343920</v>
      </c>
    </row>
    <row r="51" spans="2:12" ht="15" customHeight="1" x14ac:dyDescent="0.25">
      <c r="B51" s="7"/>
      <c r="C51" s="8"/>
      <c r="D51" s="9"/>
      <c r="E51" s="10"/>
      <c r="F51" s="11"/>
      <c r="G51" s="12"/>
      <c r="H51" s="36" t="s">
        <v>28</v>
      </c>
      <c r="I51" s="36"/>
      <c r="J51" s="13">
        <v>0</v>
      </c>
      <c r="K51" s="13">
        <v>0</v>
      </c>
      <c r="L51" s="1">
        <f>7678000+1605920</f>
        <v>9283920</v>
      </c>
    </row>
    <row r="52" spans="2:12" ht="15" customHeight="1" x14ac:dyDescent="0.25">
      <c r="B52" s="7"/>
      <c r="C52" s="8"/>
      <c r="D52" s="9"/>
      <c r="E52" s="10"/>
      <c r="F52" s="11"/>
      <c r="G52" s="12"/>
      <c r="H52" s="36" t="s">
        <v>17</v>
      </c>
      <c r="I52" s="36"/>
      <c r="J52" s="13">
        <f>21830970+8916880</f>
        <v>30747850</v>
      </c>
      <c r="K52" s="13">
        <f>35574250+10328010</f>
        <v>45902260</v>
      </c>
      <c r="L52" s="1">
        <f>13442100+39271640</f>
        <v>52713740</v>
      </c>
    </row>
    <row r="53" spans="2:12" ht="15" customHeight="1" x14ac:dyDescent="0.25">
      <c r="B53" s="7"/>
      <c r="C53" s="8"/>
      <c r="D53" s="9"/>
      <c r="E53" s="10"/>
      <c r="F53" s="11"/>
      <c r="G53" s="12"/>
      <c r="H53" s="36" t="s">
        <v>18</v>
      </c>
      <c r="I53" s="36"/>
      <c r="J53" s="13">
        <f>3256190+15250080</f>
        <v>18506270</v>
      </c>
      <c r="K53" s="13">
        <v>0</v>
      </c>
      <c r="L53" s="1">
        <v>0</v>
      </c>
    </row>
    <row r="54" spans="2:12" ht="15" customHeight="1" x14ac:dyDescent="0.25">
      <c r="B54" s="37" t="s">
        <v>29</v>
      </c>
      <c r="C54" s="38"/>
      <c r="D54" s="38"/>
      <c r="E54" s="38"/>
      <c r="F54" s="38"/>
      <c r="G54" s="38"/>
      <c r="H54" s="38"/>
      <c r="I54" s="38"/>
      <c r="J54" s="14">
        <f>SUM(J55:J57)</f>
        <v>221551061.25999999</v>
      </c>
      <c r="K54" s="14">
        <f t="shared" ref="K54:L54" si="2">SUM(K55:K57)</f>
        <v>362856912.68000001</v>
      </c>
      <c r="L54" s="14">
        <f t="shared" si="2"/>
        <v>0</v>
      </c>
    </row>
    <row r="55" spans="2:12" ht="23.25" customHeight="1" x14ac:dyDescent="0.25">
      <c r="B55" s="7"/>
      <c r="C55" s="8"/>
      <c r="D55" s="9"/>
      <c r="E55" s="10"/>
      <c r="F55" s="11"/>
      <c r="G55" s="12"/>
      <c r="H55" s="36" t="s">
        <v>30</v>
      </c>
      <c r="I55" s="36"/>
      <c r="J55" s="13">
        <v>411.26</v>
      </c>
      <c r="K55" s="13">
        <v>268312.68</v>
      </c>
      <c r="L55" s="1">
        <v>0</v>
      </c>
    </row>
    <row r="56" spans="2:12" ht="23.25" customHeight="1" x14ac:dyDescent="0.25">
      <c r="B56" s="7"/>
      <c r="C56" s="8"/>
      <c r="D56" s="9"/>
      <c r="E56" s="10"/>
      <c r="F56" s="11"/>
      <c r="G56" s="12"/>
      <c r="H56" s="36" t="s">
        <v>31</v>
      </c>
      <c r="I56" s="36"/>
      <c r="J56" s="13">
        <v>184724940</v>
      </c>
      <c r="K56" s="13">
        <v>362588600</v>
      </c>
      <c r="L56" s="1">
        <v>0</v>
      </c>
    </row>
    <row r="57" spans="2:12" ht="23.25" customHeight="1" x14ac:dyDescent="0.25">
      <c r="B57" s="7"/>
      <c r="C57" s="8"/>
      <c r="D57" s="9"/>
      <c r="E57" s="10"/>
      <c r="F57" s="11"/>
      <c r="G57" s="12"/>
      <c r="H57" s="36" t="s">
        <v>32</v>
      </c>
      <c r="I57" s="36"/>
      <c r="J57" s="13">
        <v>36825710</v>
      </c>
      <c r="K57" s="13">
        <v>0</v>
      </c>
      <c r="L57" s="1">
        <v>0</v>
      </c>
    </row>
    <row r="58" spans="2:12" ht="15" customHeight="1" x14ac:dyDescent="0.25">
      <c r="B58" s="41" t="s">
        <v>33</v>
      </c>
      <c r="C58" s="42"/>
      <c r="D58" s="42"/>
      <c r="E58" s="42"/>
      <c r="F58" s="42"/>
      <c r="G58" s="42"/>
      <c r="H58" s="42"/>
      <c r="I58" s="42"/>
      <c r="J58" s="17">
        <v>145399503.56999999</v>
      </c>
      <c r="K58" s="17">
        <v>121052656.88</v>
      </c>
      <c r="L58" s="18">
        <v>20451819.5</v>
      </c>
    </row>
    <row r="59" spans="2:12" ht="15" customHeight="1" x14ac:dyDescent="0.25">
      <c r="B59" s="7"/>
      <c r="C59" s="8"/>
      <c r="D59" s="9"/>
      <c r="E59" s="10"/>
      <c r="F59" s="11"/>
      <c r="G59" s="12"/>
      <c r="H59" s="36" t="s">
        <v>34</v>
      </c>
      <c r="I59" s="36"/>
      <c r="J59" s="13">
        <v>145399503.56999999</v>
      </c>
      <c r="K59" s="13">
        <v>121052656.88</v>
      </c>
      <c r="L59" s="1">
        <v>20451819.5</v>
      </c>
    </row>
    <row r="60" spans="2:12" ht="15.75" thickBot="1" x14ac:dyDescent="0.3">
      <c r="B60" s="39" t="s">
        <v>35</v>
      </c>
      <c r="C60" s="40"/>
      <c r="D60" s="40"/>
      <c r="E60" s="40"/>
      <c r="F60" s="40"/>
      <c r="G60" s="40"/>
      <c r="H60" s="40"/>
      <c r="I60" s="40"/>
      <c r="J60" s="19">
        <f>J58+J54+J26+J24+J20</f>
        <v>594402297.92000008</v>
      </c>
      <c r="K60" s="19">
        <f t="shared" ref="K60:L60" si="3">K58+K54+K26+K24+K20</f>
        <v>679343844.01999998</v>
      </c>
      <c r="L60" s="19">
        <f t="shared" si="3"/>
        <v>176830519.5</v>
      </c>
    </row>
  </sheetData>
  <mergeCells count="59">
    <mergeCell ref="B60:I60"/>
    <mergeCell ref="H55:I55"/>
    <mergeCell ref="H56:I56"/>
    <mergeCell ref="H57:I57"/>
    <mergeCell ref="B58:I58"/>
    <mergeCell ref="H59:I59"/>
    <mergeCell ref="H52:I52"/>
    <mergeCell ref="H53:I53"/>
    <mergeCell ref="B54:I54"/>
    <mergeCell ref="H50:I50"/>
    <mergeCell ref="H51:I51"/>
    <mergeCell ref="H43:I43"/>
    <mergeCell ref="H44:I44"/>
    <mergeCell ref="H47:I47"/>
    <mergeCell ref="H48:I48"/>
    <mergeCell ref="H49:I49"/>
    <mergeCell ref="H45:I45"/>
    <mergeCell ref="H46:I46"/>
    <mergeCell ref="H40:I40"/>
    <mergeCell ref="H38:I38"/>
    <mergeCell ref="H39:I39"/>
    <mergeCell ref="H41:I41"/>
    <mergeCell ref="H42:I42"/>
    <mergeCell ref="H37:I37"/>
    <mergeCell ref="H34:I34"/>
    <mergeCell ref="H35:I35"/>
    <mergeCell ref="H30:I30"/>
    <mergeCell ref="H31:I31"/>
    <mergeCell ref="H32:I32"/>
    <mergeCell ref="H33:I33"/>
    <mergeCell ref="H29:I29"/>
    <mergeCell ref="H27:I27"/>
    <mergeCell ref="H25:I25"/>
    <mergeCell ref="B26:I26"/>
    <mergeCell ref="H36:I36"/>
    <mergeCell ref="H23:I23"/>
    <mergeCell ref="B24:I24"/>
    <mergeCell ref="H21:I21"/>
    <mergeCell ref="H22:I22"/>
    <mergeCell ref="H28:I28"/>
    <mergeCell ref="J6:L6"/>
    <mergeCell ref="J7:L7"/>
    <mergeCell ref="J8:L8"/>
    <mergeCell ref="J9:L9"/>
    <mergeCell ref="B20:I20"/>
    <mergeCell ref="B19:I19"/>
    <mergeCell ref="J10:L10"/>
    <mergeCell ref="J11:L11"/>
    <mergeCell ref="H13:L13"/>
    <mergeCell ref="H14:L14"/>
    <mergeCell ref="H15:L15"/>
    <mergeCell ref="B17:I18"/>
    <mergeCell ref="J17:J18"/>
    <mergeCell ref="K17:L17"/>
    <mergeCell ref="J1:L1"/>
    <mergeCell ref="J2:L2"/>
    <mergeCell ref="J3:L3"/>
    <mergeCell ref="J4:L4"/>
    <mergeCell ref="J5:L5"/>
  </mergeCells>
  <pageMargins left="0.39370078740157483" right="0.23622047244094491" top="0.35433070866141736" bottom="0.39370078740157483" header="0.51181102362204722" footer="0.51181102362204722"/>
  <pageSetup scale="7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 №6 Инвест 2021-2023 (июль)</vt:lpstr>
      <vt:lpstr>'ПР №6 Инвест 2021-2023 (июль)'!Заголовки_для_печати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Пользователь</cp:lastModifiedBy>
  <cp:lastPrinted>2021-07-15T11:18:56Z</cp:lastPrinted>
  <dcterms:created xsi:type="dcterms:W3CDTF">2021-04-12T14:52:46Z</dcterms:created>
  <dcterms:modified xsi:type="dcterms:W3CDTF">2021-07-15T11:18:58Z</dcterms:modified>
</cp:coreProperties>
</file>