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Пр №6 Инве 2020-2022 декабрь" sheetId="1" r:id="rId1"/>
  </sheets>
  <definedNames>
    <definedName name="_xlnm.Print_Titles" localSheetId="0">'Пр №6 Инве 2020-2022 декабрь'!$18:$19</definedName>
  </definedNames>
  <calcPr calcId="162913"/>
</workbook>
</file>

<file path=xl/calcChain.xml><?xml version="1.0" encoding="utf-8"?>
<calcChain xmlns="http://schemas.openxmlformats.org/spreadsheetml/2006/main">
  <c r="J64" i="1"/>
  <c r="K64"/>
  <c r="K63"/>
  <c r="J63"/>
  <c r="K62"/>
  <c r="K61"/>
  <c r="K60"/>
  <c r="K59"/>
  <c r="J58"/>
  <c r="J57"/>
  <c r="J56"/>
  <c r="J55"/>
  <c r="J54"/>
  <c r="J53"/>
  <c r="J52"/>
  <c r="K47"/>
  <c r="J46"/>
  <c r="K45"/>
  <c r="J44"/>
  <c r="J43"/>
  <c r="J42"/>
  <c r="J41"/>
  <c r="K40"/>
  <c r="K39"/>
  <c r="J38"/>
  <c r="K37"/>
  <c r="K36"/>
  <c r="J29"/>
</calcChain>
</file>

<file path=xl/sharedStrings.xml><?xml version="1.0" encoding="utf-8"?>
<sst xmlns="http://schemas.openxmlformats.org/spreadsheetml/2006/main" count="75" uniqueCount="72">
  <si>
    <t>Единица измерения: тыс. руб.</t>
  </si>
  <si>
    <t>Наименование</t>
  </si>
  <si>
    <t>2020 год</t>
  </si>
  <si>
    <t>2021 год</t>
  </si>
  <si>
    <t>2022 год</t>
  </si>
  <si>
    <t>Муниципальная программа "Развитие сельского хозяйства"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</si>
  <si>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</si>
  <si>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</si>
  <si>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</si>
  <si>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</si>
  <si>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</si>
  <si>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Газификация МКД п.Старая Руза, ул.Садовая №11 и 11а</t>
  </si>
  <si>
    <t xml:space="preserve">Строительно-монтажные работы  по объекту газификации д.Лидино 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</si>
  <si>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</si>
  <si>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</si>
  <si>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</si>
  <si>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</si>
  <si>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</si>
  <si>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</si>
  <si>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</si>
  <si>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</si>
  <si>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</si>
  <si>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</si>
  <si>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</si>
  <si>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</si>
  <si>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</si>
  <si>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</si>
  <si>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</si>
  <si>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</si>
  <si>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</si>
  <si>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</si>
  <si>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</si>
  <si>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</si>
  <si>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энергопринимающих устройств для объекта "котельная" (М.О. п. Тучково, Восточная улица)</t>
  </si>
  <si>
    <t>Строительство БМК с. Богородское, д. 30</t>
  </si>
  <si>
    <t>Строительство БМК д. Грибцово, ул. Больничная, д. 13</t>
  </si>
  <si>
    <t>Строительство БМК д. Ивойлово, д. 18</t>
  </si>
  <si>
    <t>Строительство БМК д. Колодкино, д. 10</t>
  </si>
  <si>
    <t>Строительство БМК д. Лужки, д. 1а, стр. 1</t>
  </si>
  <si>
    <t>Муниципальная программа "Формирование современной комфортной городской среды"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</si>
  <si>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</si>
  <si>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</si>
  <si>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</si>
  <si>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</si>
  <si>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</si>
  <si>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</si>
  <si>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</si>
  <si>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</si>
  <si>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</si>
  <si>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</si>
  <si>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</si>
  <si>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</si>
  <si>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 xml:space="preserve">Строительно-монтажные работы по газификации МКД д.Мишинка ул.Сосновая	</t>
  </si>
  <si>
    <t xml:space="preserve">Строительно-монтажные работы (ПСД) по газификации д/о Лужки	</t>
  </si>
  <si>
    <t>Реконструкция очистных сооружений</t>
  </si>
  <si>
    <t>Строительство БМК д. Старая Руза, ДТК</t>
  </si>
  <si>
    <t xml:space="preserve"> Строительсвто БМК г. Руза, Волоколамское шоссе</t>
  </si>
  <si>
    <t xml:space="preserve"> 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</si>
  <si>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</si>
  <si>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</si>
  <si>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 xml:space="preserve">Строительство котельной по адресу: Рузский г.о., п.Тучково, ул. Лебеденко д.36 </t>
  </si>
  <si>
    <t xml:space="preserve">Строительство БМК п. Тучково, ул. Луговая </t>
  </si>
  <si>
    <t xml:space="preserve">Строительство БМК д. Лихачево, д.78 </t>
  </si>
  <si>
    <t xml:space="preserve">Благоустройство общественных территорий муниципальных </t>
  </si>
  <si>
    <t>Приложение № 6</t>
  </si>
  <si>
    <t>к решению Совета депутатов</t>
  </si>
  <si>
    <t>Рузского городского округа</t>
  </si>
  <si>
    <t>Московской области</t>
  </si>
  <si>
    <t>Приложение № 9</t>
  </si>
  <si>
    <t>от   "11"  декабря 2019 года № 431/45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</si>
  <si>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</si>
  <si>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 xml:space="preserve">от   "   " декабря 2020 года №     </t>
  </si>
</sst>
</file>

<file path=xl/styles.xml><?xml version="1.0" encoding="utf-8"?>
<styleSheet xmlns="http://schemas.openxmlformats.org/spreadsheetml/2006/main">
  <numFmts count="2">
    <numFmt numFmtId="164" formatCode="[&gt;=5]#,##0.00,;[Red][&lt;=-5]\-#,##0.00,;#,##0.00,"/>
    <numFmt numFmtId="165" formatCode="#,##0.0"/>
  </numFmts>
  <fonts count="16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8"/>
      <name val="Arial"/>
    </font>
    <font>
      <sz val="11"/>
      <name val="Calibri"/>
      <family val="2"/>
      <scheme val="minor"/>
    </font>
    <font>
      <sz val="8"/>
      <color theme="1"/>
      <name val="Arial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9" fillId="5" borderId="15" applyNumberFormat="0" applyFont="0" applyAlignment="0" applyProtection="0"/>
  </cellStyleXfs>
  <cellXfs count="49">
    <xf numFmtId="0" fontId="0" fillId="0" borderId="0" xfId="0"/>
    <xf numFmtId="0" fontId="6" fillId="0" borderId="0" xfId="0" applyFont="1"/>
    <xf numFmtId="164" fontId="2" fillId="2" borderId="1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  <xf numFmtId="0" fontId="0" fillId="3" borderId="0" xfId="0" applyFill="1"/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1" fillId="3" borderId="5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164" fontId="1" fillId="3" borderId="6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0" fontId="3" fillId="3" borderId="5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5" fillId="3" borderId="5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right" vertical="center"/>
    </xf>
    <xf numFmtId="164" fontId="5" fillId="3" borderId="7" xfId="0" applyNumberFormat="1" applyFont="1" applyFill="1" applyBorder="1" applyAlignment="1">
      <alignment horizontal="right" vertical="center"/>
    </xf>
    <xf numFmtId="0" fontId="6" fillId="3" borderId="0" xfId="0" applyFont="1" applyFill="1"/>
    <xf numFmtId="164" fontId="7" fillId="4" borderId="6" xfId="0" applyNumberFormat="1" applyFont="1" applyFill="1" applyBorder="1" applyAlignment="1">
      <alignment horizontal="right" vertical="center"/>
    </xf>
    <xf numFmtId="164" fontId="7" fillId="4" borderId="7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2" xfId="0" applyNumberFormat="1" applyFont="1" applyBorder="1" applyAlignment="1">
      <alignment horizontal="center"/>
    </xf>
    <xf numFmtId="49" fontId="10" fillId="0" borderId="2" xfId="1" applyNumberFormat="1" applyFont="1" applyFill="1" applyBorder="1" applyAlignment="1">
      <alignment horizontal="right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164" fontId="1" fillId="3" borderId="6" xfId="0" applyNumberFormat="1" applyFont="1" applyFill="1" applyBorder="1" applyAlignment="1">
      <alignment horizontal="right" vertical="center"/>
    </xf>
    <xf numFmtId="0" fontId="7" fillId="4" borderId="4" xfId="0" applyNumberFormat="1" applyFont="1" applyFill="1" applyBorder="1" applyAlignment="1">
      <alignment horizontal="left" vertical="center" wrapText="1"/>
    </xf>
    <xf numFmtId="164" fontId="7" fillId="4" borderId="6" xfId="0" applyNumberFormat="1" applyFont="1" applyFill="1" applyBorder="1" applyAlignment="1">
      <alignment horizontal="right" vertical="center"/>
    </xf>
    <xf numFmtId="0" fontId="3" fillId="3" borderId="9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right" vertical="center"/>
    </xf>
    <xf numFmtId="0" fontId="14" fillId="0" borderId="11" xfId="0" applyNumberFormat="1" applyFont="1" applyBorder="1" applyAlignment="1">
      <alignment horizontal="left" vertical="top"/>
    </xf>
    <xf numFmtId="0" fontId="15" fillId="0" borderId="2" xfId="0" applyFont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right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left" vertical="center"/>
    </xf>
    <xf numFmtId="0" fontId="2" fillId="2" borderId="10" xfId="0" applyNumberFormat="1" applyFont="1" applyFill="1" applyBorder="1" applyAlignment="1">
      <alignment horizontal="left" vertical="center"/>
    </xf>
    <xf numFmtId="164" fontId="2" fillId="2" borderId="13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workbookViewId="0">
      <selection activeCell="A13" sqref="A13:M13"/>
    </sheetView>
  </sheetViews>
  <sheetFormatPr defaultRowHeight="15"/>
  <cols>
    <col min="1" max="1" width="0.7109375" style="4" customWidth="1"/>
    <col min="2" max="7" width="0.5703125" style="4" customWidth="1"/>
    <col min="8" max="9" width="35.7109375" style="4" customWidth="1"/>
    <col min="10" max="10" width="14.28515625" style="4" customWidth="1"/>
    <col min="11" max="11" width="12.7109375" style="4" customWidth="1"/>
    <col min="12" max="12" width="1.7109375" style="4" customWidth="1"/>
    <col min="13" max="13" width="14.28515625" style="4" customWidth="1"/>
    <col min="14" max="16384" width="9.140625" style="4"/>
  </cols>
  <sheetData>
    <row r="1" spans="1:13" s="24" customFormat="1" ht="16.5" customHeight="1">
      <c r="A1" s="28" t="s">
        <v>64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s="24" customFormat="1" ht="15" customHeight="1">
      <c r="A2" s="28" t="s">
        <v>65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s="24" customFormat="1" ht="15" customHeight="1">
      <c r="A3" s="28" t="s">
        <v>66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s="24" customFormat="1" ht="15" customHeight="1">
      <c r="A4" s="28" t="s">
        <v>67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s="24" customFormat="1" ht="15" customHeight="1">
      <c r="A5" s="28" t="s">
        <v>71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26" customFormat="1" ht="12.75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3" s="24" customFormat="1" ht="16.5" customHeight="1">
      <c r="A7" s="28" t="s">
        <v>68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s="24" customFormat="1" ht="15" customHeight="1">
      <c r="A8" s="28" t="s">
        <v>65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s="24" customFormat="1" ht="15" customHeight="1">
      <c r="A9" s="28" t="s">
        <v>66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s="24" customFormat="1" ht="15" customHeight="1">
      <c r="A10" s="28" t="s">
        <v>67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3" s="24" customFormat="1" ht="15" customHeight="1">
      <c r="A11" s="28" t="s">
        <v>69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3" s="24" customFormat="1" ht="15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3" s="24" customFormat="1" ht="1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</row>
    <row r="14" spans="1:13" s="24" customFormat="1" ht="12.75">
      <c r="A14" s="44"/>
      <c r="B14" s="44"/>
      <c r="C14" s="44"/>
      <c r="D14" s="44"/>
      <c r="E14" s="44"/>
      <c r="F14" s="44"/>
      <c r="G14" s="44"/>
      <c r="H14" s="44"/>
      <c r="I14" s="44"/>
    </row>
    <row r="15" spans="1:13" s="24" customFormat="1" ht="33" customHeight="1">
      <c r="A15" s="40" t="s">
        <v>70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s="1" customFormat="1" ht="15.75">
      <c r="A16" s="45"/>
      <c r="B16" s="45"/>
      <c r="C16" s="45"/>
      <c r="D16" s="45"/>
      <c r="E16" s="45"/>
      <c r="F16" s="45"/>
      <c r="G16" s="45"/>
      <c r="H16" s="45"/>
      <c r="I16" s="45"/>
    </row>
    <row r="17" spans="2:13" s="1" customFormat="1" ht="18.75" customHeight="1" thickBot="1">
      <c r="B17" s="39" t="s">
        <v>0</v>
      </c>
      <c r="C17" s="39"/>
      <c r="D17" s="39"/>
      <c r="E17" s="39"/>
      <c r="F17" s="39"/>
      <c r="G17" s="39"/>
      <c r="H17" s="39"/>
      <c r="I17" s="39"/>
      <c r="J17" s="27"/>
      <c r="K17" s="27"/>
      <c r="L17" s="27"/>
    </row>
    <row r="18" spans="2:13" ht="28.5" customHeight="1" thickBot="1">
      <c r="B18" s="29" t="s">
        <v>1</v>
      </c>
      <c r="C18" s="29"/>
      <c r="D18" s="29"/>
      <c r="E18" s="29"/>
      <c r="F18" s="29"/>
      <c r="G18" s="29"/>
      <c r="H18" s="29"/>
      <c r="I18" s="29"/>
      <c r="J18" s="5" t="s">
        <v>2</v>
      </c>
      <c r="K18" s="29" t="s">
        <v>3</v>
      </c>
      <c r="L18" s="29"/>
      <c r="M18" s="5" t="s">
        <v>4</v>
      </c>
    </row>
    <row r="19" spans="2:13" ht="15.75" thickBot="1">
      <c r="B19" s="30">
        <v>1</v>
      </c>
      <c r="C19" s="30"/>
      <c r="D19" s="30"/>
      <c r="E19" s="30"/>
      <c r="F19" s="30"/>
      <c r="G19" s="30"/>
      <c r="H19" s="30"/>
      <c r="I19" s="30"/>
      <c r="J19" s="6">
        <v>2</v>
      </c>
      <c r="K19" s="30">
        <v>3</v>
      </c>
      <c r="L19" s="30"/>
      <c r="M19" s="6">
        <v>4</v>
      </c>
    </row>
    <row r="20" spans="2:13" s="7" customFormat="1" ht="15" customHeight="1">
      <c r="B20" s="34" t="s">
        <v>5</v>
      </c>
      <c r="C20" s="34"/>
      <c r="D20" s="34"/>
      <c r="E20" s="34"/>
      <c r="F20" s="34"/>
      <c r="G20" s="34"/>
      <c r="H20" s="34"/>
      <c r="I20" s="34"/>
      <c r="J20" s="22">
        <v>12223858.5</v>
      </c>
      <c r="K20" s="35">
        <v>0</v>
      </c>
      <c r="L20" s="35"/>
      <c r="M20" s="23">
        <v>21500000</v>
      </c>
    </row>
    <row r="21" spans="2:13" ht="23.25" customHeight="1">
      <c r="B21" s="8"/>
      <c r="C21" s="9"/>
      <c r="D21" s="9"/>
      <c r="E21" s="9"/>
      <c r="F21" s="9"/>
      <c r="G21" s="9"/>
      <c r="H21" s="31" t="s">
        <v>6</v>
      </c>
      <c r="I21" s="32"/>
      <c r="J21" s="10">
        <v>2500000</v>
      </c>
      <c r="K21" s="33">
        <v>0</v>
      </c>
      <c r="L21" s="33"/>
      <c r="M21" s="11">
        <v>0</v>
      </c>
    </row>
    <row r="22" spans="2:13" ht="23.25" customHeight="1">
      <c r="B22" s="8"/>
      <c r="C22" s="9"/>
      <c r="D22" s="9"/>
      <c r="E22" s="9"/>
      <c r="F22" s="9"/>
      <c r="G22" s="9"/>
      <c r="H22" s="31" t="s">
        <v>7</v>
      </c>
      <c r="I22" s="32"/>
      <c r="J22" s="10">
        <v>925464.76</v>
      </c>
      <c r="K22" s="33">
        <v>0</v>
      </c>
      <c r="L22" s="33"/>
      <c r="M22" s="11">
        <v>0</v>
      </c>
    </row>
    <row r="23" spans="2:13" ht="23.25" customHeight="1">
      <c r="B23" s="8"/>
      <c r="C23" s="9"/>
      <c r="D23" s="9"/>
      <c r="E23" s="9"/>
      <c r="F23" s="9"/>
      <c r="G23" s="9"/>
      <c r="H23" s="31" t="s">
        <v>8</v>
      </c>
      <c r="I23" s="32"/>
      <c r="J23" s="10">
        <v>1016418.56</v>
      </c>
      <c r="K23" s="33">
        <v>0</v>
      </c>
      <c r="L23" s="33"/>
      <c r="M23" s="11">
        <v>0</v>
      </c>
    </row>
    <row r="24" spans="2:13" ht="23.25" customHeight="1">
      <c r="B24" s="8"/>
      <c r="C24" s="9"/>
      <c r="D24" s="9"/>
      <c r="E24" s="9"/>
      <c r="F24" s="9"/>
      <c r="G24" s="9"/>
      <c r="H24" s="31" t="s">
        <v>9</v>
      </c>
      <c r="I24" s="32"/>
      <c r="J24" s="10">
        <v>100000</v>
      </c>
      <c r="K24" s="33">
        <v>0</v>
      </c>
      <c r="L24" s="33"/>
      <c r="M24" s="11">
        <v>0</v>
      </c>
    </row>
    <row r="25" spans="2:13" ht="23.25" customHeight="1">
      <c r="B25" s="8"/>
      <c r="C25" s="9"/>
      <c r="D25" s="9"/>
      <c r="E25" s="9"/>
      <c r="F25" s="9"/>
      <c r="G25" s="9"/>
      <c r="H25" s="31" t="s">
        <v>10</v>
      </c>
      <c r="I25" s="32"/>
      <c r="J25" s="10">
        <v>60000</v>
      </c>
      <c r="K25" s="33">
        <v>0</v>
      </c>
      <c r="L25" s="33"/>
      <c r="M25" s="11">
        <v>0</v>
      </c>
    </row>
    <row r="26" spans="2:13" ht="15" customHeight="1">
      <c r="B26" s="8"/>
      <c r="C26" s="9"/>
      <c r="D26" s="9"/>
      <c r="E26" s="9"/>
      <c r="F26" s="9"/>
      <c r="G26" s="9"/>
      <c r="H26" s="31" t="s">
        <v>11</v>
      </c>
      <c r="I26" s="32"/>
      <c r="J26" s="10">
        <v>696892.81</v>
      </c>
      <c r="K26" s="33">
        <v>0</v>
      </c>
      <c r="L26" s="33"/>
      <c r="M26" s="11">
        <v>0</v>
      </c>
    </row>
    <row r="27" spans="2:13" ht="15" customHeight="1">
      <c r="B27" s="8"/>
      <c r="C27" s="9"/>
      <c r="D27" s="9"/>
      <c r="E27" s="9"/>
      <c r="F27" s="9"/>
      <c r="G27" s="9"/>
      <c r="H27" s="31" t="s">
        <v>53</v>
      </c>
      <c r="I27" s="32"/>
      <c r="J27" s="10">
        <v>0</v>
      </c>
      <c r="K27" s="33">
        <v>0</v>
      </c>
      <c r="L27" s="33"/>
      <c r="M27" s="11">
        <v>1500000</v>
      </c>
    </row>
    <row r="28" spans="2:13" ht="15" customHeight="1">
      <c r="B28" s="8"/>
      <c r="C28" s="9"/>
      <c r="D28" s="9"/>
      <c r="E28" s="9"/>
      <c r="F28" s="9"/>
      <c r="G28" s="9"/>
      <c r="H28" s="31" t="s">
        <v>52</v>
      </c>
      <c r="I28" s="32"/>
      <c r="J28" s="10">
        <v>0</v>
      </c>
      <c r="K28" s="33">
        <v>0</v>
      </c>
      <c r="L28" s="33"/>
      <c r="M28" s="11">
        <v>20000000</v>
      </c>
    </row>
    <row r="29" spans="2:13" ht="23.25" customHeight="1">
      <c r="B29" s="8"/>
      <c r="C29" s="9"/>
      <c r="D29" s="9"/>
      <c r="E29" s="9"/>
      <c r="F29" s="9"/>
      <c r="G29" s="9"/>
      <c r="H29" s="31" t="s">
        <v>12</v>
      </c>
      <c r="I29" s="32"/>
      <c r="J29" s="10">
        <f>2492304.9+2925595.76+1507181.71</f>
        <v>6925082.3700000001</v>
      </c>
      <c r="K29" s="33">
        <v>0</v>
      </c>
      <c r="L29" s="33"/>
      <c r="M29" s="11">
        <v>0</v>
      </c>
    </row>
    <row r="30" spans="2:13" s="7" customFormat="1" ht="15" customHeight="1">
      <c r="B30" s="34" t="s">
        <v>13</v>
      </c>
      <c r="C30" s="34"/>
      <c r="D30" s="34"/>
      <c r="E30" s="34"/>
      <c r="F30" s="34"/>
      <c r="G30" s="34"/>
      <c r="H30" s="34"/>
      <c r="I30" s="34"/>
      <c r="J30" s="22">
        <v>36036000</v>
      </c>
      <c r="K30" s="35">
        <v>22522000</v>
      </c>
      <c r="L30" s="35"/>
      <c r="M30" s="23">
        <v>31531000</v>
      </c>
    </row>
    <row r="31" spans="2:13" ht="51.75" customHeight="1">
      <c r="B31" s="8"/>
      <c r="C31" s="9"/>
      <c r="D31" s="9"/>
      <c r="E31" s="9"/>
      <c r="F31" s="9"/>
      <c r="G31" s="9"/>
      <c r="H31" s="31" t="s">
        <v>14</v>
      </c>
      <c r="I31" s="32"/>
      <c r="J31" s="10">
        <v>36036000</v>
      </c>
      <c r="K31" s="33">
        <v>22522000</v>
      </c>
      <c r="L31" s="33"/>
      <c r="M31" s="11">
        <v>31531000</v>
      </c>
    </row>
    <row r="32" spans="2:13" s="7" customFormat="1" ht="15" customHeight="1">
      <c r="B32" s="34" t="s">
        <v>15</v>
      </c>
      <c r="C32" s="34"/>
      <c r="D32" s="34"/>
      <c r="E32" s="34"/>
      <c r="F32" s="34"/>
      <c r="G32" s="34"/>
      <c r="H32" s="34"/>
      <c r="I32" s="34"/>
      <c r="J32" s="22">
        <v>150415423.02000001</v>
      </c>
      <c r="K32" s="35">
        <v>266571000</v>
      </c>
      <c r="L32" s="35"/>
      <c r="M32" s="23">
        <v>5700000</v>
      </c>
    </row>
    <row r="33" spans="2:13" s="16" customFormat="1" ht="23.25" customHeight="1">
      <c r="B33" s="12"/>
      <c r="C33" s="13"/>
      <c r="D33" s="13"/>
      <c r="E33" s="13"/>
      <c r="F33" s="13"/>
      <c r="G33" s="13"/>
      <c r="H33" s="36" t="s">
        <v>16</v>
      </c>
      <c r="I33" s="37"/>
      <c r="J33" s="14">
        <v>0</v>
      </c>
      <c r="K33" s="38">
        <v>0</v>
      </c>
      <c r="L33" s="38"/>
      <c r="M33" s="15">
        <v>2850000</v>
      </c>
    </row>
    <row r="34" spans="2:13" s="16" customFormat="1" ht="23.25" customHeight="1">
      <c r="B34" s="12"/>
      <c r="C34" s="13"/>
      <c r="D34" s="13"/>
      <c r="E34" s="13"/>
      <c r="F34" s="13"/>
      <c r="G34" s="13"/>
      <c r="H34" s="36" t="s">
        <v>17</v>
      </c>
      <c r="I34" s="37"/>
      <c r="J34" s="14">
        <v>0</v>
      </c>
      <c r="K34" s="38">
        <v>0</v>
      </c>
      <c r="L34" s="38"/>
      <c r="M34" s="15">
        <v>2850000</v>
      </c>
    </row>
    <row r="35" spans="2:13" s="16" customFormat="1" ht="23.25" customHeight="1">
      <c r="B35" s="12"/>
      <c r="C35" s="13"/>
      <c r="D35" s="13"/>
      <c r="E35" s="13"/>
      <c r="F35" s="13"/>
      <c r="G35" s="13"/>
      <c r="H35" s="36" t="s">
        <v>18</v>
      </c>
      <c r="I35" s="37"/>
      <c r="J35" s="14">
        <v>0</v>
      </c>
      <c r="K35" s="38">
        <v>7200000</v>
      </c>
      <c r="L35" s="38"/>
      <c r="M35" s="15">
        <v>0</v>
      </c>
    </row>
    <row r="36" spans="2:13" s="16" customFormat="1" ht="23.25" customHeight="1">
      <c r="B36" s="12"/>
      <c r="C36" s="13"/>
      <c r="D36" s="13"/>
      <c r="E36" s="13"/>
      <c r="F36" s="13"/>
      <c r="G36" s="13"/>
      <c r="H36" s="36" t="s">
        <v>19</v>
      </c>
      <c r="I36" s="37"/>
      <c r="J36" s="14">
        <v>0</v>
      </c>
      <c r="K36" s="38">
        <f>1736400+569600</f>
        <v>2306000</v>
      </c>
      <c r="L36" s="38"/>
      <c r="M36" s="15">
        <v>0</v>
      </c>
    </row>
    <row r="37" spans="2:13" s="16" customFormat="1" ht="23.25" customHeight="1">
      <c r="B37" s="12"/>
      <c r="C37" s="13"/>
      <c r="D37" s="13"/>
      <c r="E37" s="13"/>
      <c r="F37" s="13"/>
      <c r="G37" s="13"/>
      <c r="H37" s="36" t="s">
        <v>20</v>
      </c>
      <c r="I37" s="37"/>
      <c r="J37" s="14">
        <v>0</v>
      </c>
      <c r="K37" s="38">
        <f>1661100+544900</f>
        <v>2206000</v>
      </c>
      <c r="L37" s="38"/>
      <c r="M37" s="15">
        <v>0</v>
      </c>
    </row>
    <row r="38" spans="2:13" s="16" customFormat="1" ht="23.25" customHeight="1">
      <c r="B38" s="12"/>
      <c r="C38" s="13"/>
      <c r="D38" s="13"/>
      <c r="E38" s="13"/>
      <c r="F38" s="13"/>
      <c r="G38" s="13"/>
      <c r="H38" s="36" t="s">
        <v>21</v>
      </c>
      <c r="I38" s="37"/>
      <c r="J38" s="14">
        <f>1761420+577490</f>
        <v>2338910</v>
      </c>
      <c r="K38" s="38">
        <v>0</v>
      </c>
      <c r="L38" s="38"/>
      <c r="M38" s="15">
        <v>0</v>
      </c>
    </row>
    <row r="39" spans="2:13" s="16" customFormat="1" ht="23.25" customHeight="1">
      <c r="B39" s="12"/>
      <c r="C39" s="13"/>
      <c r="D39" s="13"/>
      <c r="E39" s="13"/>
      <c r="F39" s="13"/>
      <c r="G39" s="13"/>
      <c r="H39" s="36" t="s">
        <v>22</v>
      </c>
      <c r="I39" s="37"/>
      <c r="J39" s="14">
        <v>0</v>
      </c>
      <c r="K39" s="38">
        <f>1656600+543400</f>
        <v>2200000</v>
      </c>
      <c r="L39" s="38"/>
      <c r="M39" s="15">
        <v>0</v>
      </c>
    </row>
    <row r="40" spans="2:13" s="16" customFormat="1" ht="15" customHeight="1">
      <c r="B40" s="12"/>
      <c r="C40" s="13"/>
      <c r="D40" s="13"/>
      <c r="E40" s="13"/>
      <c r="F40" s="13"/>
      <c r="G40" s="13"/>
      <c r="H40" s="36" t="s">
        <v>23</v>
      </c>
      <c r="I40" s="37"/>
      <c r="J40" s="14">
        <v>0</v>
      </c>
      <c r="K40" s="38">
        <f>1736400+569600</f>
        <v>2306000</v>
      </c>
      <c r="L40" s="38"/>
      <c r="M40" s="15">
        <v>0</v>
      </c>
    </row>
    <row r="41" spans="2:13" s="16" customFormat="1" ht="15" customHeight="1">
      <c r="B41" s="12"/>
      <c r="C41" s="13"/>
      <c r="D41" s="13"/>
      <c r="E41" s="13"/>
      <c r="F41" s="13"/>
      <c r="G41" s="13"/>
      <c r="H41" s="36" t="s">
        <v>24</v>
      </c>
      <c r="I41" s="37"/>
      <c r="J41" s="14">
        <f>597420+195830</f>
        <v>793250</v>
      </c>
      <c r="K41" s="38">
        <v>0</v>
      </c>
      <c r="L41" s="38"/>
      <c r="M41" s="15">
        <v>0</v>
      </c>
    </row>
    <row r="42" spans="2:13" s="16" customFormat="1" ht="15" customHeight="1">
      <c r="B42" s="12"/>
      <c r="C42" s="13"/>
      <c r="D42" s="13"/>
      <c r="E42" s="13"/>
      <c r="F42" s="13"/>
      <c r="G42" s="13"/>
      <c r="H42" s="36" t="s">
        <v>25</v>
      </c>
      <c r="I42" s="37"/>
      <c r="J42" s="14">
        <f>1874400+614850</f>
        <v>2489250</v>
      </c>
      <c r="K42" s="38">
        <v>0</v>
      </c>
      <c r="L42" s="38"/>
      <c r="M42" s="15">
        <v>0</v>
      </c>
    </row>
    <row r="43" spans="2:13" s="16" customFormat="1" ht="23.25" customHeight="1">
      <c r="B43" s="12"/>
      <c r="C43" s="13"/>
      <c r="D43" s="13"/>
      <c r="E43" s="13"/>
      <c r="F43" s="13"/>
      <c r="G43" s="13"/>
      <c r="H43" s="36" t="s">
        <v>26</v>
      </c>
      <c r="I43" s="37"/>
      <c r="J43" s="14">
        <f>1752420+573610</f>
        <v>2326030</v>
      </c>
      <c r="K43" s="38">
        <v>0</v>
      </c>
      <c r="L43" s="38"/>
      <c r="M43" s="15">
        <v>0</v>
      </c>
    </row>
    <row r="44" spans="2:13" s="16" customFormat="1" ht="23.25" customHeight="1">
      <c r="B44" s="12"/>
      <c r="C44" s="13"/>
      <c r="D44" s="13"/>
      <c r="E44" s="13"/>
      <c r="F44" s="13"/>
      <c r="G44" s="13"/>
      <c r="H44" s="36" t="s">
        <v>27</v>
      </c>
      <c r="I44" s="37"/>
      <c r="J44" s="14">
        <f>1843740+604790</f>
        <v>2448530</v>
      </c>
      <c r="K44" s="38">
        <v>0</v>
      </c>
      <c r="L44" s="38"/>
      <c r="M44" s="15">
        <v>0</v>
      </c>
    </row>
    <row r="45" spans="2:13" s="16" customFormat="1" ht="23.25" customHeight="1">
      <c r="B45" s="12"/>
      <c r="C45" s="13"/>
      <c r="D45" s="13"/>
      <c r="E45" s="13"/>
      <c r="F45" s="13"/>
      <c r="G45" s="13"/>
      <c r="H45" s="36" t="s">
        <v>28</v>
      </c>
      <c r="I45" s="37"/>
      <c r="J45" s="14">
        <v>0</v>
      </c>
      <c r="K45" s="38">
        <f>2033100+666900</f>
        <v>2700000</v>
      </c>
      <c r="L45" s="38"/>
      <c r="M45" s="15">
        <v>0</v>
      </c>
    </row>
    <row r="46" spans="2:13" ht="23.25" customHeight="1">
      <c r="B46" s="8"/>
      <c r="C46" s="9"/>
      <c r="D46" s="9"/>
      <c r="E46" s="9"/>
      <c r="F46" s="9"/>
      <c r="G46" s="9"/>
      <c r="H46" s="31" t="s">
        <v>29</v>
      </c>
      <c r="I46" s="32"/>
      <c r="J46" s="10">
        <f>1874400+614850</f>
        <v>2489250</v>
      </c>
      <c r="K46" s="33">
        <v>0</v>
      </c>
      <c r="L46" s="33"/>
      <c r="M46" s="11">
        <v>0</v>
      </c>
    </row>
    <row r="47" spans="2:13" ht="23.25" customHeight="1">
      <c r="B47" s="8"/>
      <c r="C47" s="9"/>
      <c r="D47" s="9"/>
      <c r="E47" s="9"/>
      <c r="F47" s="9"/>
      <c r="G47" s="9"/>
      <c r="H47" s="31" t="s">
        <v>30</v>
      </c>
      <c r="I47" s="32"/>
      <c r="J47" s="10">
        <v>0</v>
      </c>
      <c r="K47" s="33">
        <f>1736400+569600</f>
        <v>2306000</v>
      </c>
      <c r="L47" s="33"/>
      <c r="M47" s="11">
        <v>0</v>
      </c>
    </row>
    <row r="48" spans="2:13" ht="15" customHeight="1">
      <c r="B48" s="8"/>
      <c r="C48" s="9"/>
      <c r="D48" s="9"/>
      <c r="E48" s="9"/>
      <c r="F48" s="9"/>
      <c r="G48" s="9"/>
      <c r="H48" s="31" t="s">
        <v>54</v>
      </c>
      <c r="I48" s="32"/>
      <c r="J48" s="10">
        <v>0</v>
      </c>
      <c r="K48" s="33">
        <v>79211000</v>
      </c>
      <c r="L48" s="33"/>
      <c r="M48" s="11">
        <v>0</v>
      </c>
    </row>
    <row r="49" spans="2:13" ht="15" customHeight="1">
      <c r="B49" s="8"/>
      <c r="C49" s="9"/>
      <c r="D49" s="9"/>
      <c r="E49" s="9"/>
      <c r="F49" s="9"/>
      <c r="G49" s="9"/>
      <c r="H49" s="31" t="s">
        <v>31</v>
      </c>
      <c r="I49" s="32"/>
      <c r="J49" s="10">
        <v>2073944.04</v>
      </c>
      <c r="K49" s="33">
        <v>0</v>
      </c>
      <c r="L49" s="33"/>
      <c r="M49" s="11">
        <v>0</v>
      </c>
    </row>
    <row r="50" spans="2:13" ht="15" customHeight="1">
      <c r="B50" s="8"/>
      <c r="C50" s="9"/>
      <c r="D50" s="9"/>
      <c r="E50" s="9"/>
      <c r="F50" s="9"/>
      <c r="G50" s="9"/>
      <c r="H50" s="31" t="s">
        <v>32</v>
      </c>
      <c r="I50" s="32"/>
      <c r="J50" s="10">
        <v>2760697.59</v>
      </c>
      <c r="K50" s="33">
        <v>0</v>
      </c>
      <c r="L50" s="33"/>
      <c r="M50" s="11">
        <v>0</v>
      </c>
    </row>
    <row r="51" spans="2:13" ht="23.25" customHeight="1">
      <c r="B51" s="8"/>
      <c r="C51" s="9"/>
      <c r="D51" s="9"/>
      <c r="E51" s="9"/>
      <c r="F51" s="9"/>
      <c r="G51" s="9"/>
      <c r="H51" s="31" t="s">
        <v>33</v>
      </c>
      <c r="I51" s="32"/>
      <c r="J51" s="10">
        <v>792911.39</v>
      </c>
      <c r="K51" s="33">
        <v>0</v>
      </c>
      <c r="L51" s="33"/>
      <c r="M51" s="11">
        <v>0</v>
      </c>
    </row>
    <row r="52" spans="2:13" s="21" customFormat="1" ht="15" customHeight="1">
      <c r="B52" s="17"/>
      <c r="C52" s="18"/>
      <c r="D52" s="18"/>
      <c r="E52" s="18"/>
      <c r="F52" s="18"/>
      <c r="G52" s="18"/>
      <c r="H52" s="41" t="s">
        <v>55</v>
      </c>
      <c r="I52" s="42"/>
      <c r="J52" s="19">
        <f>114668.91+5256461.09+25676530</f>
        <v>31047660</v>
      </c>
      <c r="K52" s="43">
        <v>0</v>
      </c>
      <c r="L52" s="43"/>
      <c r="M52" s="20">
        <v>0</v>
      </c>
    </row>
    <row r="53" spans="2:13" s="21" customFormat="1" ht="15" customHeight="1">
      <c r="B53" s="17"/>
      <c r="C53" s="18"/>
      <c r="D53" s="18"/>
      <c r="E53" s="18"/>
      <c r="F53" s="18"/>
      <c r="G53" s="18"/>
      <c r="H53" s="41" t="s">
        <v>34</v>
      </c>
      <c r="I53" s="42"/>
      <c r="J53" s="19">
        <f>1836790+8782790</f>
        <v>10619580</v>
      </c>
      <c r="K53" s="43">
        <v>0</v>
      </c>
      <c r="L53" s="43"/>
      <c r="M53" s="20">
        <v>0</v>
      </c>
    </row>
    <row r="54" spans="2:13" s="21" customFormat="1" ht="15" customHeight="1">
      <c r="B54" s="17"/>
      <c r="C54" s="18"/>
      <c r="D54" s="18"/>
      <c r="E54" s="18"/>
      <c r="F54" s="18"/>
      <c r="G54" s="18"/>
      <c r="H54" s="41" t="s">
        <v>35</v>
      </c>
      <c r="I54" s="42"/>
      <c r="J54" s="19">
        <f>1381120+6600250</f>
        <v>7981370</v>
      </c>
      <c r="K54" s="43">
        <v>0</v>
      </c>
      <c r="L54" s="43"/>
      <c r="M54" s="20">
        <v>0</v>
      </c>
    </row>
    <row r="55" spans="2:13" s="21" customFormat="1" ht="15" customHeight="1">
      <c r="B55" s="17"/>
      <c r="C55" s="18"/>
      <c r="D55" s="18"/>
      <c r="E55" s="18"/>
      <c r="F55" s="18"/>
      <c r="G55" s="18"/>
      <c r="H55" s="41" t="s">
        <v>36</v>
      </c>
      <c r="I55" s="42"/>
      <c r="J55" s="19">
        <f>1455340+6958360</f>
        <v>8413700</v>
      </c>
      <c r="K55" s="43">
        <v>0</v>
      </c>
      <c r="L55" s="43"/>
      <c r="M55" s="20">
        <v>0</v>
      </c>
    </row>
    <row r="56" spans="2:13" s="21" customFormat="1" ht="15" customHeight="1">
      <c r="B56" s="17"/>
      <c r="C56" s="18"/>
      <c r="D56" s="18"/>
      <c r="E56" s="18"/>
      <c r="F56" s="18"/>
      <c r="G56" s="18"/>
      <c r="H56" s="41" t="s">
        <v>37</v>
      </c>
      <c r="I56" s="42"/>
      <c r="J56" s="19">
        <f>1309570+6258830</f>
        <v>7568400</v>
      </c>
      <c r="K56" s="43">
        <v>0</v>
      </c>
      <c r="L56" s="43"/>
      <c r="M56" s="20">
        <v>0</v>
      </c>
    </row>
    <row r="57" spans="2:13" s="21" customFormat="1" ht="15" customHeight="1">
      <c r="B57" s="17"/>
      <c r="C57" s="18"/>
      <c r="D57" s="18"/>
      <c r="E57" s="18"/>
      <c r="F57" s="18"/>
      <c r="G57" s="18"/>
      <c r="H57" s="41" t="s">
        <v>62</v>
      </c>
      <c r="I57" s="42"/>
      <c r="J57" s="19">
        <f>1858020+8881970</f>
        <v>10739990</v>
      </c>
      <c r="K57" s="43">
        <v>0</v>
      </c>
      <c r="L57" s="43"/>
      <c r="M57" s="20">
        <v>0</v>
      </c>
    </row>
    <row r="58" spans="2:13" s="21" customFormat="1" ht="15" customHeight="1">
      <c r="B58" s="17"/>
      <c r="C58" s="18"/>
      <c r="D58" s="18"/>
      <c r="E58" s="18"/>
      <c r="F58" s="18"/>
      <c r="G58" s="18"/>
      <c r="H58" s="41" t="s">
        <v>38</v>
      </c>
      <c r="I58" s="42"/>
      <c r="J58" s="19">
        <f>1681450+8037890</f>
        <v>9719340</v>
      </c>
      <c r="K58" s="43">
        <v>0</v>
      </c>
      <c r="L58" s="43"/>
      <c r="M58" s="20">
        <v>0</v>
      </c>
    </row>
    <row r="59" spans="2:13" s="21" customFormat="1">
      <c r="B59" s="17"/>
      <c r="C59" s="18"/>
      <c r="D59" s="18"/>
      <c r="E59" s="18"/>
      <c r="F59" s="18"/>
      <c r="G59" s="18"/>
      <c r="H59" s="41" t="s">
        <v>56</v>
      </c>
      <c r="I59" s="42"/>
      <c r="J59" s="19">
        <v>0</v>
      </c>
      <c r="K59" s="43">
        <f>3923420+18756000</f>
        <v>22679420</v>
      </c>
      <c r="L59" s="43"/>
      <c r="M59" s="20">
        <v>0</v>
      </c>
    </row>
    <row r="60" spans="2:13" s="21" customFormat="1" ht="15" customHeight="1">
      <c r="B60" s="17"/>
      <c r="C60" s="18"/>
      <c r="D60" s="18"/>
      <c r="E60" s="18"/>
      <c r="F60" s="18"/>
      <c r="G60" s="18"/>
      <c r="H60" s="41" t="s">
        <v>57</v>
      </c>
      <c r="I60" s="42"/>
      <c r="J60" s="19">
        <v>0</v>
      </c>
      <c r="K60" s="43">
        <f>6175050+29519000</f>
        <v>35694050</v>
      </c>
      <c r="L60" s="43"/>
      <c r="M60" s="20">
        <v>0</v>
      </c>
    </row>
    <row r="61" spans="2:13" s="21" customFormat="1" ht="15" customHeight="1">
      <c r="B61" s="17"/>
      <c r="C61" s="18"/>
      <c r="D61" s="18"/>
      <c r="E61" s="18"/>
      <c r="F61" s="18"/>
      <c r="G61" s="18"/>
      <c r="H61" s="41" t="s">
        <v>58</v>
      </c>
      <c r="I61" s="42"/>
      <c r="J61" s="19">
        <v>0</v>
      </c>
      <c r="K61" s="43">
        <f>1962920+9381000</f>
        <v>11343920</v>
      </c>
      <c r="L61" s="43"/>
      <c r="M61" s="20">
        <v>0</v>
      </c>
    </row>
    <row r="62" spans="2:13" s="21" customFormat="1" ht="15" customHeight="1">
      <c r="B62" s="17"/>
      <c r="C62" s="18"/>
      <c r="D62" s="18"/>
      <c r="E62" s="18"/>
      <c r="F62" s="18"/>
      <c r="G62" s="18"/>
      <c r="H62" s="41" t="s">
        <v>59</v>
      </c>
      <c r="I62" s="42"/>
      <c r="J62" s="19">
        <v>0</v>
      </c>
      <c r="K62" s="43">
        <f>1605920+7678000</f>
        <v>9283920</v>
      </c>
      <c r="L62" s="43"/>
      <c r="M62" s="20">
        <v>0</v>
      </c>
    </row>
    <row r="63" spans="2:13" s="21" customFormat="1" ht="15" customHeight="1">
      <c r="B63" s="17"/>
      <c r="C63" s="18"/>
      <c r="D63" s="18"/>
      <c r="E63" s="18"/>
      <c r="F63" s="18"/>
      <c r="G63" s="18"/>
      <c r="H63" s="41" t="s">
        <v>60</v>
      </c>
      <c r="I63" s="42"/>
      <c r="J63" s="19">
        <f>5137440+24558720</f>
        <v>29696160</v>
      </c>
      <c r="K63" s="43">
        <f>20382240+50636000</f>
        <v>71018240</v>
      </c>
      <c r="L63" s="43"/>
      <c r="M63" s="20">
        <v>0</v>
      </c>
    </row>
    <row r="64" spans="2:13" s="21" customFormat="1" ht="15" customHeight="1">
      <c r="B64" s="17"/>
      <c r="C64" s="18"/>
      <c r="D64" s="18"/>
      <c r="E64" s="18"/>
      <c r="F64" s="18"/>
      <c r="G64" s="18"/>
      <c r="H64" s="41" t="s">
        <v>61</v>
      </c>
      <c r="I64" s="42"/>
      <c r="J64" s="19">
        <f>2835700+13280750</f>
        <v>16116450</v>
      </c>
      <c r="K64" s="43">
        <f>2835700+13280750</f>
        <v>16116450</v>
      </c>
      <c r="L64" s="43"/>
      <c r="M64" s="20">
        <v>0</v>
      </c>
    </row>
    <row r="65" spans="2:13" s="7" customFormat="1" ht="15" customHeight="1">
      <c r="B65" s="34" t="s">
        <v>39</v>
      </c>
      <c r="C65" s="34"/>
      <c r="D65" s="34"/>
      <c r="E65" s="34"/>
      <c r="F65" s="34"/>
      <c r="G65" s="34"/>
      <c r="H65" s="34"/>
      <c r="I65" s="34"/>
      <c r="J65" s="22">
        <v>1910496.04</v>
      </c>
      <c r="K65" s="35">
        <v>18871250</v>
      </c>
      <c r="L65" s="35"/>
      <c r="M65" s="23">
        <v>0</v>
      </c>
    </row>
    <row r="66" spans="2:13" ht="15" customHeight="1">
      <c r="B66" s="8"/>
      <c r="C66" s="9"/>
      <c r="D66" s="9"/>
      <c r="E66" s="9"/>
      <c r="F66" s="9"/>
      <c r="G66" s="9"/>
      <c r="H66" s="31" t="s">
        <v>63</v>
      </c>
      <c r="I66" s="32"/>
      <c r="J66" s="10">
        <v>1910496.04</v>
      </c>
      <c r="K66" s="33">
        <v>0</v>
      </c>
      <c r="L66" s="33"/>
      <c r="M66" s="11">
        <v>0</v>
      </c>
    </row>
    <row r="67" spans="2:13" ht="15" customHeight="1">
      <c r="B67" s="8"/>
      <c r="C67" s="9"/>
      <c r="D67" s="9"/>
      <c r="E67" s="9"/>
      <c r="F67" s="9"/>
      <c r="G67" s="9"/>
      <c r="H67" s="31" t="s">
        <v>40</v>
      </c>
      <c r="I67" s="32"/>
      <c r="J67" s="10">
        <v>0</v>
      </c>
      <c r="K67" s="33">
        <v>500000</v>
      </c>
      <c r="L67" s="33"/>
      <c r="M67" s="11">
        <v>0</v>
      </c>
    </row>
    <row r="68" spans="2:13" ht="15" customHeight="1">
      <c r="B68" s="8"/>
      <c r="C68" s="9"/>
      <c r="D68" s="9"/>
      <c r="E68" s="9"/>
      <c r="F68" s="9"/>
      <c r="G68" s="9"/>
      <c r="H68" s="31" t="s">
        <v>41</v>
      </c>
      <c r="I68" s="32"/>
      <c r="J68" s="10">
        <v>0</v>
      </c>
      <c r="K68" s="33">
        <v>16771250</v>
      </c>
      <c r="L68" s="33"/>
      <c r="M68" s="11">
        <v>0</v>
      </c>
    </row>
    <row r="69" spans="2:13" ht="15" customHeight="1">
      <c r="B69" s="8"/>
      <c r="C69" s="9"/>
      <c r="D69" s="9"/>
      <c r="E69" s="9"/>
      <c r="F69" s="9"/>
      <c r="G69" s="9"/>
      <c r="H69" s="31" t="s">
        <v>42</v>
      </c>
      <c r="I69" s="32"/>
      <c r="J69" s="10">
        <v>0</v>
      </c>
      <c r="K69" s="33">
        <v>500000</v>
      </c>
      <c r="L69" s="33"/>
      <c r="M69" s="11">
        <v>0</v>
      </c>
    </row>
    <row r="70" spans="2:13" ht="15" customHeight="1">
      <c r="B70" s="8"/>
      <c r="C70" s="9"/>
      <c r="D70" s="9"/>
      <c r="E70" s="9"/>
      <c r="F70" s="9"/>
      <c r="G70" s="9"/>
      <c r="H70" s="31" t="s">
        <v>43</v>
      </c>
      <c r="I70" s="32"/>
      <c r="J70" s="10">
        <v>0</v>
      </c>
      <c r="K70" s="33">
        <v>1000000</v>
      </c>
      <c r="L70" s="33"/>
      <c r="M70" s="11">
        <v>0</v>
      </c>
    </row>
    <row r="71" spans="2:13" ht="15" customHeight="1">
      <c r="B71" s="8"/>
      <c r="C71" s="9"/>
      <c r="D71" s="9"/>
      <c r="E71" s="9"/>
      <c r="F71" s="9"/>
      <c r="G71" s="9"/>
      <c r="H71" s="31" t="s">
        <v>44</v>
      </c>
      <c r="I71" s="32"/>
      <c r="J71" s="10">
        <v>0</v>
      </c>
      <c r="K71" s="33">
        <v>100000</v>
      </c>
      <c r="L71" s="33"/>
      <c r="M71" s="11">
        <v>0</v>
      </c>
    </row>
    <row r="72" spans="2:13" s="7" customFormat="1" ht="15" customHeight="1">
      <c r="B72" s="34" t="s">
        <v>45</v>
      </c>
      <c r="C72" s="34"/>
      <c r="D72" s="34"/>
      <c r="E72" s="34"/>
      <c r="F72" s="34"/>
      <c r="G72" s="34"/>
      <c r="H72" s="34"/>
      <c r="I72" s="34"/>
      <c r="J72" s="22">
        <v>908714760.57000005</v>
      </c>
      <c r="K72" s="35">
        <v>557775045.40999997</v>
      </c>
      <c r="L72" s="35"/>
      <c r="M72" s="23">
        <v>121872200</v>
      </c>
    </row>
    <row r="73" spans="2:13" ht="15" customHeight="1">
      <c r="B73" s="8"/>
      <c r="C73" s="9"/>
      <c r="D73" s="9"/>
      <c r="E73" s="9"/>
      <c r="F73" s="9"/>
      <c r="G73" s="9"/>
      <c r="H73" s="31" t="s">
        <v>46</v>
      </c>
      <c r="I73" s="32"/>
      <c r="J73" s="10">
        <v>327342.07</v>
      </c>
      <c r="K73" s="33">
        <v>79357160.209999993</v>
      </c>
      <c r="L73" s="33"/>
      <c r="M73" s="11">
        <v>121872200</v>
      </c>
    </row>
    <row r="74" spans="2:13" ht="23.25" customHeight="1">
      <c r="B74" s="8"/>
      <c r="C74" s="9"/>
      <c r="D74" s="9"/>
      <c r="E74" s="9"/>
      <c r="F74" s="9"/>
      <c r="G74" s="9"/>
      <c r="H74" s="31" t="s">
        <v>47</v>
      </c>
      <c r="I74" s="32"/>
      <c r="J74" s="10">
        <v>253340519.74000001</v>
      </c>
      <c r="K74" s="33">
        <v>478417885.19999999</v>
      </c>
      <c r="L74" s="33"/>
      <c r="M74" s="11">
        <v>0</v>
      </c>
    </row>
    <row r="75" spans="2:13" ht="23.25" customHeight="1">
      <c r="B75" s="8"/>
      <c r="C75" s="9"/>
      <c r="D75" s="9"/>
      <c r="E75" s="9"/>
      <c r="F75" s="9"/>
      <c r="G75" s="9"/>
      <c r="H75" s="31" t="s">
        <v>48</v>
      </c>
      <c r="I75" s="32"/>
      <c r="J75" s="10">
        <v>655046898.75999999</v>
      </c>
      <c r="K75" s="33">
        <v>0</v>
      </c>
      <c r="L75" s="33"/>
      <c r="M75" s="11">
        <v>0</v>
      </c>
    </row>
    <row r="76" spans="2:13" s="7" customFormat="1" ht="15" customHeight="1">
      <c r="B76" s="34" t="s">
        <v>49</v>
      </c>
      <c r="C76" s="34"/>
      <c r="D76" s="34"/>
      <c r="E76" s="34"/>
      <c r="F76" s="34"/>
      <c r="G76" s="34"/>
      <c r="H76" s="34"/>
      <c r="I76" s="34"/>
      <c r="J76" s="22">
        <v>347239779.31999999</v>
      </c>
      <c r="K76" s="35">
        <v>84430743.909999996</v>
      </c>
      <c r="L76" s="35"/>
      <c r="M76" s="23">
        <v>98517204.909999996</v>
      </c>
    </row>
    <row r="77" spans="2:13" ht="15" customHeight="1" thickBot="1">
      <c r="B77" s="8"/>
      <c r="C77" s="9"/>
      <c r="D77" s="9"/>
      <c r="E77" s="9"/>
      <c r="F77" s="9"/>
      <c r="G77" s="9"/>
      <c r="H77" s="31" t="s">
        <v>50</v>
      </c>
      <c r="I77" s="32"/>
      <c r="J77" s="10">
        <v>347239779.31999999</v>
      </c>
      <c r="K77" s="33">
        <v>84430743.909999996</v>
      </c>
      <c r="L77" s="33"/>
      <c r="M77" s="11">
        <v>98517204.909999996</v>
      </c>
    </row>
    <row r="78" spans="2:13" ht="15.75" thickBot="1">
      <c r="B78" s="46" t="s">
        <v>51</v>
      </c>
      <c r="C78" s="47"/>
      <c r="D78" s="47"/>
      <c r="E78" s="47"/>
      <c r="F78" s="47"/>
      <c r="G78" s="47"/>
      <c r="H78" s="47"/>
      <c r="I78" s="47"/>
      <c r="J78" s="2">
        <v>1456540317.45</v>
      </c>
      <c r="K78" s="48">
        <v>950170039.32000005</v>
      </c>
      <c r="L78" s="48"/>
      <c r="M78" s="3">
        <v>279120404.91000003</v>
      </c>
    </row>
  </sheetData>
  <mergeCells count="138">
    <mergeCell ref="H73:I73"/>
    <mergeCell ref="K73:L73"/>
    <mergeCell ref="B72:I72"/>
    <mergeCell ref="K72:L72"/>
    <mergeCell ref="H69:I69"/>
    <mergeCell ref="K69:L69"/>
    <mergeCell ref="H70:I70"/>
    <mergeCell ref="K70:L70"/>
    <mergeCell ref="H71:I71"/>
    <mergeCell ref="K71:L71"/>
    <mergeCell ref="H77:I77"/>
    <mergeCell ref="K77:L77"/>
    <mergeCell ref="B78:I78"/>
    <mergeCell ref="K78:L78"/>
    <mergeCell ref="B76:I76"/>
    <mergeCell ref="K76:L76"/>
    <mergeCell ref="H75:I75"/>
    <mergeCell ref="K75:L75"/>
    <mergeCell ref="H74:I74"/>
    <mergeCell ref="K74:L74"/>
    <mergeCell ref="H68:I68"/>
    <mergeCell ref="K68:L68"/>
    <mergeCell ref="H66:I66"/>
    <mergeCell ref="K66:L66"/>
    <mergeCell ref="B65:I65"/>
    <mergeCell ref="K65:L65"/>
    <mergeCell ref="H62:I62"/>
    <mergeCell ref="K62:L62"/>
    <mergeCell ref="H63:I63"/>
    <mergeCell ref="K63:L63"/>
    <mergeCell ref="H64:I64"/>
    <mergeCell ref="K64:L64"/>
    <mergeCell ref="H67:I67"/>
    <mergeCell ref="K67:L67"/>
    <mergeCell ref="H60:I60"/>
    <mergeCell ref="K60:L60"/>
    <mergeCell ref="H61:I61"/>
    <mergeCell ref="K61:L61"/>
    <mergeCell ref="H57:I57"/>
    <mergeCell ref="K57:L57"/>
    <mergeCell ref="H58:I58"/>
    <mergeCell ref="K58:L58"/>
    <mergeCell ref="H59:I59"/>
    <mergeCell ref="K59:L59"/>
    <mergeCell ref="H54:I54"/>
    <mergeCell ref="K54:L54"/>
    <mergeCell ref="H55:I55"/>
    <mergeCell ref="K55:L55"/>
    <mergeCell ref="H56:I56"/>
    <mergeCell ref="K56:L56"/>
    <mergeCell ref="H52:I52"/>
    <mergeCell ref="K52:L52"/>
    <mergeCell ref="H53:I53"/>
    <mergeCell ref="K53:L53"/>
    <mergeCell ref="H51:I51"/>
    <mergeCell ref="K51:L51"/>
    <mergeCell ref="H49:I49"/>
    <mergeCell ref="K49:L49"/>
    <mergeCell ref="H50:I50"/>
    <mergeCell ref="K50:L50"/>
    <mergeCell ref="H48:I48"/>
    <mergeCell ref="K48:L48"/>
    <mergeCell ref="H46:I46"/>
    <mergeCell ref="K46:L46"/>
    <mergeCell ref="H47:I47"/>
    <mergeCell ref="K47:L47"/>
    <mergeCell ref="H43:I43"/>
    <mergeCell ref="K43:L43"/>
    <mergeCell ref="H44:I44"/>
    <mergeCell ref="K44:L44"/>
    <mergeCell ref="H45:I45"/>
    <mergeCell ref="K45:L45"/>
    <mergeCell ref="H40:I40"/>
    <mergeCell ref="K40:L40"/>
    <mergeCell ref="H41:I41"/>
    <mergeCell ref="K41:L41"/>
    <mergeCell ref="H42:I42"/>
    <mergeCell ref="K42:L42"/>
    <mergeCell ref="H37:I37"/>
    <mergeCell ref="K37:L37"/>
    <mergeCell ref="H38:I38"/>
    <mergeCell ref="K38:L38"/>
    <mergeCell ref="H39:I39"/>
    <mergeCell ref="K39:L39"/>
    <mergeCell ref="H36:I36"/>
    <mergeCell ref="K36:L36"/>
    <mergeCell ref="H34:I34"/>
    <mergeCell ref="K34:L34"/>
    <mergeCell ref="H35:I35"/>
    <mergeCell ref="K35:L35"/>
    <mergeCell ref="H29:I29"/>
    <mergeCell ref="K29:L29"/>
    <mergeCell ref="A12:M12"/>
    <mergeCell ref="H28:I28"/>
    <mergeCell ref="K28:L28"/>
    <mergeCell ref="H27:I27"/>
    <mergeCell ref="K27:L27"/>
    <mergeCell ref="A11:M11"/>
    <mergeCell ref="H33:I33"/>
    <mergeCell ref="K33:L33"/>
    <mergeCell ref="B17:I17"/>
    <mergeCell ref="H31:I31"/>
    <mergeCell ref="K31:L31"/>
    <mergeCell ref="B32:I32"/>
    <mergeCell ref="K32:L32"/>
    <mergeCell ref="A15:M15"/>
    <mergeCell ref="B30:I30"/>
    <mergeCell ref="K30:L30"/>
    <mergeCell ref="A14:I14"/>
    <mergeCell ref="A16:I16"/>
    <mergeCell ref="B19:I19"/>
    <mergeCell ref="K19:L19"/>
    <mergeCell ref="A10:M10"/>
    <mergeCell ref="H25:I25"/>
    <mergeCell ref="K25:L25"/>
    <mergeCell ref="H26:I26"/>
    <mergeCell ref="K26:L26"/>
    <mergeCell ref="H22:I22"/>
    <mergeCell ref="K22:L22"/>
    <mergeCell ref="H23:I23"/>
    <mergeCell ref="K23:L23"/>
    <mergeCell ref="H24:I24"/>
    <mergeCell ref="K24:L24"/>
    <mergeCell ref="H21:I21"/>
    <mergeCell ref="K21:L21"/>
    <mergeCell ref="B20:I20"/>
    <mergeCell ref="K20:L20"/>
    <mergeCell ref="A13:M13"/>
    <mergeCell ref="A3:M3"/>
    <mergeCell ref="A2:M2"/>
    <mergeCell ref="A1:M1"/>
    <mergeCell ref="A9:M9"/>
    <mergeCell ref="A8:M8"/>
    <mergeCell ref="A7:M7"/>
    <mergeCell ref="A5:M5"/>
    <mergeCell ref="A4:M4"/>
    <mergeCell ref="B18:I18"/>
    <mergeCell ref="K18:L18"/>
  </mergeCells>
  <pageMargins left="0.39370078740157483" right="0.23622047244094491" top="0.35433070866141736" bottom="0.39370078740157483" header="0.51181102362204722" footer="0.51181102362204722"/>
  <pageSetup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 2020-2022 декабрь</vt:lpstr>
      <vt:lpstr>'Пр №6 Инве 2020-2022 декабрь'!Заголовки_для_печати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2020-12-18T11:53:07Z</cp:lastPrinted>
  <dcterms:created xsi:type="dcterms:W3CDTF">2020-12-18T06:54:23Z</dcterms:created>
  <dcterms:modified xsi:type="dcterms:W3CDTF">2020-12-21T14:11:50Z</dcterms:modified>
</cp:coreProperties>
</file>