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5"/>
  </bookViews>
  <sheets>
    <sheet name="1_доходы 2019  " sheetId="1" r:id="rId1"/>
  </sheets>
  <definedNames>
    <definedName name="_xlnm.Print_Titles" localSheetId="0">'1_доходы 2019  '!$17:$18</definedName>
    <definedName name="_xlnm.Print_Area" localSheetId="0">'1_доходы 2019  '!$A$1:$C$135</definedName>
  </definedNames>
  <calcPr calcId="125725"/>
</workbook>
</file>

<file path=xl/calcChain.xml><?xml version="1.0" encoding="utf-8"?>
<calcChain xmlns="http://schemas.openxmlformats.org/spreadsheetml/2006/main">
  <c r="C78" i="1"/>
  <c r="C130" s="1"/>
  <c r="C47" l="1"/>
  <c r="C90"/>
  <c r="C83"/>
  <c r="C95"/>
  <c r="C109" l="1"/>
  <c r="C125"/>
  <c r="C124"/>
  <c r="C123" s="1"/>
  <c r="C120"/>
  <c r="C21" l="1"/>
  <c r="C20" s="1"/>
  <c r="C81"/>
  <c r="C52"/>
  <c r="C51" s="1"/>
  <c r="C44"/>
  <c r="C41"/>
  <c r="C40"/>
  <c r="C127"/>
  <c r="C110"/>
  <c r="C91"/>
  <c r="C82" s="1"/>
  <c r="C80"/>
  <c r="C75"/>
  <c r="C54"/>
  <c r="C45"/>
  <c r="C35"/>
  <c r="C32"/>
  <c r="C27"/>
  <c r="C22"/>
  <c r="C38" l="1"/>
  <c r="C19" s="1"/>
  <c r="C108"/>
  <c r="C79" s="1"/>
  <c r="C131" l="1"/>
</calcChain>
</file>

<file path=xl/sharedStrings.xml><?xml version="1.0" encoding="utf-8"?>
<sst xmlns="http://schemas.openxmlformats.org/spreadsheetml/2006/main" count="210" uniqueCount="201">
  <si>
    <t>к решению Совета депутатов</t>
  </si>
  <si>
    <t>Рузского городского округа</t>
  </si>
  <si>
    <t>Ед. измерения: тыс. рублей</t>
  </si>
  <si>
    <t>Код по бюджетной классификации</t>
  </si>
  <si>
    <t>Наименование группы, подгруппы, статьи</t>
  </si>
  <si>
    <t>Сумма</t>
  </si>
  <si>
    <t>000 1 00 00000 00 0000 000</t>
  </si>
  <si>
    <t xml:space="preserve"> Д О Х О Д 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</si>
  <si>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</si>
  <si>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</si>
  <si>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</si>
  <si>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</si>
  <si>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</si>
  <si>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</si>
  <si>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100 1 03 02230 01 0000 110</t>
  </si>
  <si>
    <t>Доходы от уплаты акцизов на дизельное топливо, подлежащие распределению в бюджет Московской области</t>
  </si>
  <si>
    <t>100 1 03 02240 01 0000 110</t>
  </si>
  <si>
    <t>Доходы от уплаты акцизов на моторные масла для дизельных и (или) карбюраторных (инжекторных ) двигателей, подлежащие распределению в бюджет Московской области</t>
  </si>
  <si>
    <t>100 1 03 02250 01 0000 110</t>
  </si>
  <si>
    <t>Доходы от уплаты акцизов на автомобильный бензин, производимый на территории Российской Федерации, подлежащие распределению в бюджет Московской области</t>
  </si>
  <si>
    <t>100 1 03 02260 01 0000 110</t>
  </si>
  <si>
    <t>Доходы от уплаты акцизов на прямогонный бензин, производимый на территории Российской Федерации, подлежащие распределению в бюджет Московской области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</si>
  <si>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</si>
  <si>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</si>
  <si>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</si>
  <si>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</si>
  <si>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</si>
  <si>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</si>
  <si>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</si>
  <si>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>Единый сельскохозяйственный налог</t>
  </si>
  <si>
    <t>182 1 05 04000 02 0000 110</t>
  </si>
  <si>
    <t xml:space="preserve">Налог, взимаемый в связи с применением патентной системы налогообложения               </t>
  </si>
  <si>
    <t>000 1 06 00000 00 0000 000</t>
  </si>
  <si>
    <t>НАЛОГИ НА ИМУЩЕСТВО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</si>
  <si>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</si>
  <si>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</si>
  <si>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182 1 06 06000 00 0000 110</t>
  </si>
  <si>
    <t>Земельный налог</t>
  </si>
  <si>
    <t>000 1 08 00000 00 0000 000</t>
  </si>
  <si>
    <t>ГОСУДАРСТВЕННАЯ ПОШЛИНА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</si>
  <si>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</si>
  <si>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РФ)</t>
  </si>
  <si>
    <t>018 1 08 07150 01 1000 110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</si>
  <si>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</si>
  <si>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</si>
  <si>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</si>
  <si>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018 1 11 05012 04 0000 120</t>
  </si>
  <si>
    <t>Доходы, получаемые в виде арендной платы за земельные участки, государственная собственность на которые не разграничена , а также средства от продажи права на заключение договоров аренды указанных земельных участков</t>
  </si>
  <si>
    <t>018 1 11 05024 04 0000 120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</si>
  <si>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</t>
  </si>
  <si>
    <t>018 1 11 05034 04 0000 120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</si>
  <si>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</t>
  </si>
  <si>
    <t>018 1 11 05074 04 0000 120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</si>
  <si>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</si>
  <si>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018 1 11 09044 04 0001 120</t>
  </si>
  <si>
    <t>Прочие поступления от использования имущества (плата по договорам за установку рекламных конструкций)</t>
  </si>
  <si>
    <t>018 1 11 09044 04 0002 120</t>
  </si>
  <si>
    <t>Прочие поступления от использования имущества (плата за наем муниципального жилья)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</si>
  <si>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</si>
  <si>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</si>
  <si>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</si>
  <si>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</si>
  <si>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</si>
  <si>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 И КОМПЕНСАЦИИ ЗАТРАТ ГОСУДАРСТВА</t>
  </si>
  <si>
    <t>018 1 13 01994 04 0000 130</t>
  </si>
  <si>
    <t>Прочие доходы от оказания платных услуг (работ) получателями средств бюджетов городских округов</t>
  </si>
  <si>
    <t>018 1 13 02064 04 0000 130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</si>
  <si>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</si>
  <si>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000 1 14 00000 00 0000 000</t>
  </si>
  <si>
    <t>ДОХОДЫ ОТ ПРОДАЖИ МАТЕРИАЛЬНЫХ И НЕМАТЕРИАЛЬНЫХ АКТИВОВ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</si>
  <si>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</si>
  <si>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</si>
  <si>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</si>
  <si>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государственная собственность на которые не разграничена или находящихся в муниципальной собственности</t>
  </si>
  <si>
    <t>000 1 16 00000 00 0000 000</t>
  </si>
  <si>
    <t>ШТРАФЫ, САНКЦИИ, ВОЗМЕЩЕНИЕ УЩЕРБА</t>
  </si>
  <si>
    <t>182 1 16 03010 01 0000 140</t>
  </si>
  <si>
    <r>
      <t>Денежные взыскания (штрафы) за нарушение законодательства о налогах и сборах, предусмотренные статьями 116, 117, 118, пунктами 1 и 2 статьи 120, статьями 125, 126, 128, 129, 129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132, 133, 134, 135, 135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Налогового кодекса Российской Федерации</t>
    </r>
    <r>
      <rPr>
        <vertAlign val="superscript"/>
        <sz val="10"/>
        <rFont val="Times New Roman"/>
        <family val="1"/>
        <charset val="204"/>
      </rPr>
      <t xml:space="preserve"> </t>
    </r>
  </si>
  <si>
    <t>182 1 16 06000 01 0000 140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</si>
  <si>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</si>
  <si>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188 1 16 08000 01 0000 140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</si>
  <si>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 и табачной продукции</t>
  </si>
  <si>
    <t>Денежные взыскания (штрафы) за нарушение бюджетного законодательства</t>
  </si>
  <si>
    <t>188 1 16 30030 01 0000 140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</si>
  <si>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</si>
  <si>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</si>
  <si>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810 1 16 33040 04 0000 140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</si>
  <si>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 </t>
  </si>
  <si>
    <t>188 1 16 43000 01 0000 140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</si>
  <si>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</si>
  <si>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поступления от денежных взысканий (штрафов) и иных сумм в возмещение ущерба</t>
  </si>
  <si>
    <t>000 1 17 00000 00 0000 000</t>
  </si>
  <si>
    <t>ПРОЧИЕ НЕНАЛОГОВЫЕ ДОХОДЫ</t>
  </si>
  <si>
    <t>000 1 17 05040 04 0001 180</t>
  </si>
  <si>
    <t>Прочие неналоговые доходы бюджетов городских округов (НТО)</t>
  </si>
  <si>
    <t>000 1 17 05040 04 0002 180</t>
  </si>
  <si>
    <t>Прочие неналоговые доходы бюджетов городских округов (порубочные билеты)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</si>
  <si>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</si>
  <si>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</si>
  <si>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</si>
  <si>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</si>
  <si>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</si>
  <si>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</si>
  <si>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</si>
  <si>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Прочие субсидии бюджетам городских округов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</si>
  <si>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</si>
  <si>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</si>
  <si>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</si>
  <si>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субвенции бюджетам городских округов</t>
  </si>
  <si>
    <t>Иные межбюджетные трансферты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</si>
  <si>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</si>
  <si>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городских округов</t>
  </si>
  <si>
    <t>ИТОГО ДОХОДОВ С УЧЕТОМ БЕЗВОЗМЕЗДНЫХ ПОСТУПЛЕНИЙ</t>
  </si>
  <si>
    <t>ВСЕГО ДОХОДОВ</t>
  </si>
  <si>
    <t>"О бюджете Рузского городского округа на 2019 год</t>
  </si>
  <si>
    <t xml:space="preserve"> и на плановый период 2020 и 2021 годов"</t>
  </si>
  <si>
    <t>001 1 16 18040 04 0000 140</t>
  </si>
  <si>
    <t>016 1 16 18040 04 0000 140</t>
  </si>
  <si>
    <t>009 1 16 25010 01 0000 140</t>
  </si>
  <si>
    <t>Денежные взыскания (штрафы) за нарушение законодательства Российской Федерации о недрах</t>
  </si>
  <si>
    <t>Денежные взыскания (штрафы) за нарушение законодательства Российской Федерации об охране и использовании животного мира</t>
  </si>
  <si>
    <t>006 1 16 25030 01 0000 140</t>
  </si>
  <si>
    <t>Денежные взыскания (штрафы) за нарушение законодательства в области охраны окружающей среды</t>
  </si>
  <si>
    <t>048 1 16 25050 01 0000 140</t>
  </si>
  <si>
    <t>081 1 16 25060 01 0000 140</t>
  </si>
  <si>
    <t>Денежные взыскания (штрафы) за нарушение земельного законодательства</t>
  </si>
  <si>
    <t>321 1 16 25060 01 0000 140</t>
  </si>
  <si>
    <t>001 1 16 32000 05 0000 140</t>
  </si>
  <si>
    <t>018 1 16 90040 04 0000 140</t>
  </si>
  <si>
    <t>026 1 16 90040 04 0000 140</t>
  </si>
  <si>
    <t>188 1 16 90040 04 0000 140</t>
  </si>
  <si>
    <t>817 1 16 90040 04 0000 140</t>
  </si>
  <si>
    <t>831 1 16 90040 04 0000 140</t>
  </si>
  <si>
    <t>Приложение № 1</t>
  </si>
  <si>
    <t>Поступление доходов в бюджет Рузского городского округа на 2019 год</t>
  </si>
  <si>
    <t>от   "19" декабря  2018 года №316/31</t>
  </si>
  <si>
    <t>000 2 02 10000 00 0000 150</t>
  </si>
  <si>
    <t>018 2 02 15001 04 0000 150</t>
  </si>
  <si>
    <t>000 2 02 20000 00 0000 150</t>
  </si>
  <si>
    <t>018 2 02 29999 04 0000 150</t>
  </si>
  <si>
    <t>000 2 02 30000 00 0000 150</t>
  </si>
  <si>
    <t>018 2 02 30022 04 0000 150</t>
  </si>
  <si>
    <t>000 2 02 30024 04 0000 150</t>
  </si>
  <si>
    <t>018 2 02 30029 04 0000 150</t>
  </si>
  <si>
    <t>018 2 02 35082 04 0000 150</t>
  </si>
  <si>
    <t>018 2 02 35118 04 0000 150</t>
  </si>
  <si>
    <t>018 2 02 39999 04 0000 150</t>
  </si>
  <si>
    <t>000 2 02 40000 00 0000 150</t>
  </si>
  <si>
    <t>018 2 02 45160 04 0000 150</t>
  </si>
  <si>
    <t>018 2 02 49999 04 0000 150</t>
  </si>
  <si>
    <t xml:space="preserve">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</si>
  <si>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</si>
  <si>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Субвенции бюджетам городских округов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</si>
  <si>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 xml:space="preserve">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</si>
  <si>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</si>
  <si>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Субвенции бюджетам городских округов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</si>
  <si>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 xml:space="preserve">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</si>
  <si>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</si>
  <si>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 на обеспечение полноценным питанием беременных женщин, кормящих матерей, а также детей в возрасте до трех лет</t>
  </si>
  <si>
    <t xml:space="preserve">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</si>
  <si>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 xml:space="preserve">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</si>
  <si>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на осуществление переданных государственных полномочий в соответствии с Законом Московской области № 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</si>
  <si>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 xml:space="preserve"> на осуществление государственных полномочий Московской области в области земельных отношений</t>
  </si>
  <si>
    <t xml:space="preserve">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</si>
  <si>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</si>
  <si>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 xml:space="preserve">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</si>
  <si>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</si>
  <si>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на мероприятия по организации отдыха детей в каникулярное время</t>
  </si>
  <si>
    <t>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</si>
  <si>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 xml:space="preserve"> на компенсацию оплаты основного долга по ипотечному жилищному кредиту</t>
  </si>
  <si>
    <t xml:space="preserve">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</si>
  <si>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</si>
  <si>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на софинансирование работ по капитальному ремонту и ремонту автомобильных дорог общего пользования местного значения</t>
  </si>
  <si>
    <t xml:space="preserve"> 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</si>
  <si>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 xml:space="preserve"> на дооснащение материально-техническими средствами многофункциональных центров предоставления государственных и муниципальных услуг, действующих на территории Московской области, для организации предоставления государственных услуг по регистрации рождения и смерти</t>
  </si>
  <si>
    <t xml:space="preserve">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</si>
  <si>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на ремонт подъездов в многоквартирных домах</t>
  </si>
  <si>
    <t xml:space="preserve"> на установку камер видеонаблюдения в подъездах многоквартирных домов</t>
  </si>
  <si>
    <t xml:space="preserve"> на приобретение техники для нужд благоустройства территорий муниципальных образований Московской области</t>
  </si>
  <si>
    <t xml:space="preserve">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</t>
  </si>
  <si>
    <t>018 2 02 20077 04 0000 150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</si>
  <si>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</si>
  <si>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на капитальные вложения в общеобразовательные организации в целях обеспечения односменного режима обучения</t>
  </si>
  <si>
    <t xml:space="preserve"> на строительство (реконструкция) объектов культуры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</si>
  <si>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</si>
  <si>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018 2 02 25169 04 0000 150</t>
  </si>
  <si>
    <t>018 2 02 20302 04 0000 150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</si>
  <si>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</si>
  <si>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018 2 02 25187 04 0000 150</t>
  </si>
  <si>
    <t>Субсидии бюджетам городских округов на поддержку образования для детей с ограниченными возможностями здоровья</t>
  </si>
  <si>
    <t>018 2 02 25497 04 0000 150</t>
  </si>
  <si>
    <t>Субсидии бюджетам городских округов на реализацию мероприятий по обеспечению жильем молодых семей</t>
  </si>
  <si>
    <t>018 2 02 25555 04 0000 150</t>
  </si>
  <si>
    <t>Субсидии бюджетам городских округов на реализацию программ формирования современной городской среды</t>
  </si>
  <si>
    <t xml:space="preserve"> на предоставление доступа к электронным сервисам цифровой инфраструктуры в сфере жилищно-коммунального хозяйства</t>
  </si>
  <si>
    <t>Прочие доходы от компенсации затрат бюджетов городских округов</t>
  </si>
  <si>
    <t>018 1 13 02994 04 0000 130</t>
  </si>
  <si>
    <t>018 1 16 33040 04 0000 140</t>
  </si>
  <si>
    <t>Московской области</t>
  </si>
  <si>
    <t xml:space="preserve">Рузского городского округа </t>
  </si>
  <si>
    <t xml:space="preserve">от   "24" апреля  2019 года №356/37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</si>
</sst>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_-* #,##0.00_р_._-;\-* #,##0.00_р_._-;_-* &quot;-&quot;??_р_._-;_-@_-"/>
    <numFmt numFmtId="166" formatCode="000000"/>
    <numFmt numFmtId="167" formatCode="#,##0.00000"/>
    <numFmt numFmtId="168" formatCode="#,##0.00000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14">
    <xf numFmtId="0" fontId="0" fillId="0" borderId="0"/>
    <xf numFmtId="165" fontId="2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15" borderId="10" applyNumberFormat="0" applyAlignment="0" applyProtection="0"/>
    <xf numFmtId="0" fontId="10" fillId="15" borderId="10" applyNumberFormat="0" applyAlignment="0" applyProtection="0"/>
    <xf numFmtId="0" fontId="10" fillId="15" borderId="10" applyNumberFormat="0" applyAlignment="0" applyProtection="0"/>
    <xf numFmtId="0" fontId="10" fillId="15" borderId="10" applyNumberFormat="0" applyAlignment="0" applyProtection="0"/>
    <xf numFmtId="0" fontId="10" fillId="15" borderId="10" applyNumberFormat="0" applyAlignment="0" applyProtection="0"/>
    <xf numFmtId="0" fontId="10" fillId="15" borderId="10" applyNumberFormat="0" applyAlignment="0" applyProtection="0"/>
    <xf numFmtId="0" fontId="11" fillId="28" borderId="11" applyNumberFormat="0" applyAlignment="0" applyProtection="0"/>
    <xf numFmtId="0" fontId="11" fillId="28" borderId="11" applyNumberFormat="0" applyAlignment="0" applyProtection="0"/>
    <xf numFmtId="0" fontId="11" fillId="28" borderId="11" applyNumberFormat="0" applyAlignment="0" applyProtection="0"/>
    <xf numFmtId="0" fontId="11" fillId="28" borderId="11" applyNumberFormat="0" applyAlignment="0" applyProtection="0"/>
    <xf numFmtId="0" fontId="11" fillId="28" borderId="11" applyNumberFormat="0" applyAlignment="0" applyProtection="0"/>
    <xf numFmtId="0" fontId="11" fillId="28" borderId="11" applyNumberFormat="0" applyAlignment="0" applyProtection="0"/>
    <xf numFmtId="0" fontId="12" fillId="28" borderId="10" applyNumberFormat="0" applyAlignment="0" applyProtection="0"/>
    <xf numFmtId="0" fontId="12" fillId="28" borderId="10" applyNumberFormat="0" applyAlignment="0" applyProtection="0"/>
    <xf numFmtId="0" fontId="12" fillId="28" borderId="10" applyNumberFormat="0" applyAlignment="0" applyProtection="0"/>
    <xf numFmtId="0" fontId="12" fillId="28" borderId="10" applyNumberFormat="0" applyAlignment="0" applyProtection="0"/>
    <xf numFmtId="0" fontId="12" fillId="28" borderId="10" applyNumberFormat="0" applyAlignment="0" applyProtection="0"/>
    <xf numFmtId="0" fontId="12" fillId="28" borderId="10" applyNumberFormat="0" applyAlignment="0" applyProtection="0"/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49" fontId="14" fillId="0" borderId="0">
      <alignment horizontal="righ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8" fillId="0" borderId="15" applyNumberFormat="0" applyFill="0" applyAlignment="0" applyProtection="0"/>
    <xf numFmtId="0" fontId="19" fillId="30" borderId="16" applyNumberFormat="0" applyAlignment="0" applyProtection="0"/>
    <xf numFmtId="0" fontId="19" fillId="30" borderId="16" applyNumberFormat="0" applyAlignment="0" applyProtection="0"/>
    <xf numFmtId="0" fontId="19" fillId="30" borderId="16" applyNumberFormat="0" applyAlignment="0" applyProtection="0"/>
    <xf numFmtId="0" fontId="19" fillId="30" borderId="16" applyNumberFormat="0" applyAlignment="0" applyProtection="0"/>
    <xf numFmtId="0" fontId="19" fillId="30" borderId="16" applyNumberFormat="0" applyAlignment="0" applyProtection="0"/>
    <xf numFmtId="0" fontId="19" fillId="30" borderId="16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3" fillId="0" borderId="0" applyProtection="0"/>
    <xf numFmtId="0" fontId="13" fillId="0" borderId="0" applyProtection="0"/>
    <xf numFmtId="0" fontId="2" fillId="0" borderId="0"/>
    <xf numFmtId="0" fontId="2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" fillId="0" borderId="0"/>
    <xf numFmtId="0" fontId="1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2" fillId="0" borderId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2" fillId="32" borderId="17" applyNumberFormat="0" applyFont="0" applyAlignment="0" applyProtection="0"/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left" wrapText="1"/>
      <protection locked="0" hidden="1"/>
    </xf>
    <xf numFmtId="0" fontId="13" fillId="0" borderId="0">
      <alignment horizontal="right" vertical="top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29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0" fontId="13" fillId="0" borderId="0">
      <alignment horizontal="left" vertical="top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0" fontId="13" fillId="0" borderId="18">
      <alignment horizontal="left" wrapText="1"/>
      <protection locked="0" hidden="1"/>
    </xf>
    <xf numFmtId="49" fontId="27" fillId="0" borderId="0">
      <alignment horizontal="center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29" borderId="0">
      <alignment horizontal="left" vertical="top" wrapText="1"/>
      <protection locked="0" hidden="1"/>
    </xf>
    <xf numFmtId="49" fontId="13" fillId="0" borderId="0">
      <alignment horizontal="left" vertical="top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49" fontId="13" fillId="0" borderId="0">
      <alignment horizontal="center" vertical="center" wrapText="1"/>
      <protection locked="0" hidden="1"/>
    </xf>
    <xf numFmtId="49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49" fontId="13" fillId="0" borderId="2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0" fontId="13" fillId="0" borderId="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0" fontId="13" fillId="0" borderId="0">
      <alignment horizontal="left" wrapText="1"/>
      <protection locked="0" hidden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49" fontId="13" fillId="29" borderId="20">
      <alignment horizontal="center" vertical="center" wrapText="1"/>
      <protection locked="0" hidden="1"/>
    </xf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</cellStyleXfs>
  <cellXfs count="89">
    <xf numFmtId="0" fontId="0" fillId="0" borderId="0" xfId="0"/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/>
    <xf numFmtId="49" fontId="3" fillId="2" borderId="0" xfId="0" applyNumberFormat="1" applyFont="1" applyFill="1" applyAlignment="1">
      <alignment horizontal="right" vertical="top" wrapText="1"/>
    </xf>
    <xf numFmtId="49" fontId="3" fillId="2" borderId="0" xfId="0" applyNumberFormat="1" applyFont="1" applyFill="1" applyAlignment="1">
      <alignment horizontal="righ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top" wrapText="1"/>
    </xf>
    <xf numFmtId="49" fontId="4" fillId="2" borderId="0" xfId="0" applyNumberFormat="1" applyFont="1" applyFill="1" applyAlignment="1">
      <alignment horizontal="righ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 wrapText="1"/>
    </xf>
    <xf numFmtId="3" fontId="5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left" vertical="center" wrapText="1"/>
    </xf>
    <xf numFmtId="164" fontId="5" fillId="5" borderId="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9" fontId="3" fillId="6" borderId="8" xfId="0" applyNumberFormat="1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vertical="top" wrapText="1"/>
    </xf>
    <xf numFmtId="164" fontId="3" fillId="6" borderId="8" xfId="0" applyNumberFormat="1" applyFont="1" applyFill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/>
    </xf>
    <xf numFmtId="164" fontId="3" fillId="2" borderId="8" xfId="0" applyNumberFormat="1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/>
    <xf numFmtId="165" fontId="3" fillId="6" borderId="9" xfId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justify" vertical="top" wrapText="1"/>
    </xf>
    <xf numFmtId="0" fontId="3" fillId="6" borderId="8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wrapText="1"/>
    </xf>
    <xf numFmtId="49" fontId="3" fillId="6" borderId="9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wrapText="1"/>
    </xf>
    <xf numFmtId="49" fontId="5" fillId="5" borderId="8" xfId="0" applyNumberFormat="1" applyFont="1" applyFill="1" applyBorder="1" applyAlignment="1">
      <alignment horizontal="left" vertical="center" wrapText="1"/>
    </xf>
    <xf numFmtId="49" fontId="5" fillId="5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horizontal="right" vertical="center"/>
    </xf>
    <xf numFmtId="49" fontId="3" fillId="6" borderId="8" xfId="0" applyNumberFormat="1" applyFont="1" applyFill="1" applyBorder="1" applyAlignment="1">
      <alignment vertical="center" wrapText="1"/>
    </xf>
    <xf numFmtId="49" fontId="3" fillId="7" borderId="8" xfId="0" applyNumberFormat="1" applyFont="1" applyFill="1" applyBorder="1" applyAlignment="1">
      <alignment horizontal="left" vertical="center" wrapText="1"/>
    </xf>
    <xf numFmtId="49" fontId="3" fillId="7" borderId="8" xfId="0" applyNumberFormat="1" applyFont="1" applyFill="1" applyBorder="1" applyAlignment="1">
      <alignment vertical="top" wrapText="1"/>
    </xf>
    <xf numFmtId="164" fontId="3" fillId="7" borderId="8" xfId="0" applyNumberFormat="1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left" vertical="center" wrapText="1"/>
    </xf>
    <xf numFmtId="49" fontId="3" fillId="8" borderId="8" xfId="0" applyNumberFormat="1" applyFont="1" applyFill="1" applyBorder="1" applyAlignment="1">
      <alignment horizontal="left" vertical="top" wrapText="1"/>
    </xf>
    <xf numFmtId="164" fontId="3" fillId="8" borderId="8" xfId="0" applyNumberFormat="1" applyFont="1" applyFill="1" applyBorder="1" applyAlignment="1">
      <alignment horizontal="right" vertical="center"/>
    </xf>
    <xf numFmtId="166" fontId="3" fillId="2" borderId="9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166" fontId="3" fillId="7" borderId="9" xfId="0" applyNumberFormat="1" applyFont="1" applyFill="1" applyBorder="1" applyAlignment="1">
      <alignment horizontal="left" vertical="top" wrapText="1"/>
    </xf>
    <xf numFmtId="166" fontId="3" fillId="2" borderId="8" xfId="0" applyNumberFormat="1" applyFont="1" applyFill="1" applyBorder="1" applyAlignment="1">
      <alignment horizontal="justify" vertical="top" wrapText="1"/>
    </xf>
    <xf numFmtId="166" fontId="3" fillId="8" borderId="9" xfId="0" applyNumberFormat="1" applyFont="1" applyFill="1" applyBorder="1" applyAlignment="1">
      <alignment horizontal="left" vertical="top" wrapText="1"/>
    </xf>
    <xf numFmtId="166" fontId="3" fillId="2" borderId="9" xfId="0" applyNumberFormat="1" applyFont="1" applyFill="1" applyBorder="1" applyAlignment="1">
      <alignment horizontal="left" wrapText="1"/>
    </xf>
    <xf numFmtId="166" fontId="3" fillId="2" borderId="9" xfId="0" applyNumberFormat="1" applyFont="1" applyFill="1" applyBorder="1" applyAlignment="1">
      <alignment horizontal="left" vertical="top" wrapText="1"/>
    </xf>
    <xf numFmtId="166" fontId="3" fillId="0" borderId="9" xfId="0" applyNumberFormat="1" applyFont="1" applyFill="1" applyBorder="1" applyAlignment="1">
      <alignment horizontal="left" vertical="top" wrapText="1"/>
    </xf>
    <xf numFmtId="49" fontId="3" fillId="8" borderId="9" xfId="0" applyNumberFormat="1" applyFont="1" applyFill="1" applyBorder="1" applyAlignment="1">
      <alignment horizontal="left" vertical="top" wrapText="1"/>
    </xf>
    <xf numFmtId="0" fontId="3" fillId="7" borderId="9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49" fontId="3" fillId="5" borderId="8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vertical="center" wrapText="1"/>
    </xf>
    <xf numFmtId="0" fontId="5" fillId="2" borderId="0" xfId="0" applyFont="1" applyFill="1"/>
    <xf numFmtId="49" fontId="5" fillId="9" borderId="8" xfId="0" applyNumberFormat="1" applyFont="1" applyFill="1" applyBorder="1" applyAlignment="1">
      <alignment horizontal="left" vertical="center" wrapText="1"/>
    </xf>
    <xf numFmtId="49" fontId="5" fillId="9" borderId="8" xfId="0" applyNumberFormat="1" applyFont="1" applyFill="1" applyBorder="1" applyAlignment="1">
      <alignment vertical="top"/>
    </xf>
    <xf numFmtId="164" fontId="5" fillId="9" borderId="8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vertical="top"/>
    </xf>
    <xf numFmtId="0" fontId="5" fillId="5" borderId="7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right" vertical="top"/>
    </xf>
    <xf numFmtId="164" fontId="29" fillId="0" borderId="0" xfId="0" applyNumberFormat="1" applyFont="1" applyFill="1" applyAlignment="1">
      <alignment vertical="center"/>
    </xf>
    <xf numFmtId="164" fontId="29" fillId="0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right" vertical="center"/>
    </xf>
    <xf numFmtId="168" fontId="29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right" vertical="top"/>
    </xf>
    <xf numFmtId="49" fontId="3" fillId="2" borderId="0" xfId="0" applyNumberFormat="1" applyFont="1" applyFill="1" applyAlignment="1">
      <alignment horizontal="right" vertical="top" wrapText="1"/>
    </xf>
    <xf numFmtId="49" fontId="3" fillId="2" borderId="0" xfId="0" applyNumberFormat="1" applyFont="1" applyFill="1" applyAlignment="1">
      <alignment horizontal="center" vertical="top"/>
    </xf>
  </cellXfs>
  <cellStyles count="614">
    <cellStyle name="20% -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 2" xfId="8"/>
    <cellStyle name="20% - Акцент2 2 2" xfId="9"/>
    <cellStyle name="20% - Акцент2 2 3" xfId="10"/>
    <cellStyle name="20% - Акцент2 2 4" xfId="11"/>
    <cellStyle name="20% - Акцент2 3" xfId="12"/>
    <cellStyle name="20% - Акцент2 4" xfId="13"/>
    <cellStyle name="20% - Акцент3 2" xfId="14"/>
    <cellStyle name="20% - Акцент3 2 2" xfId="15"/>
    <cellStyle name="20% - Акцент3 2 3" xfId="16"/>
    <cellStyle name="20% - Акцент3 2 4" xfId="17"/>
    <cellStyle name="20% - Акцент3 3" xfId="18"/>
    <cellStyle name="20% - Акцент3 4" xfId="19"/>
    <cellStyle name="20% - Акцент4 2" xfId="20"/>
    <cellStyle name="20% - Акцент4 2 2" xfId="21"/>
    <cellStyle name="20% - Акцент4 2 3" xfId="22"/>
    <cellStyle name="20% - Акцент4 2 4" xfId="23"/>
    <cellStyle name="20% - Акцент4 3" xfId="24"/>
    <cellStyle name="20% - Акцент4 4" xfId="25"/>
    <cellStyle name="20% - Акцент5 2" xfId="26"/>
    <cellStyle name="20% - Акцент5 2 2" xfId="27"/>
    <cellStyle name="20% - Акцент5 2 3" xfId="28"/>
    <cellStyle name="20% - Акцент5 2 4" xfId="29"/>
    <cellStyle name="20% - Акцент5 3" xfId="30"/>
    <cellStyle name="20% - Акцент5 4" xfId="31"/>
    <cellStyle name="20% - Акцент6 2" xfId="32"/>
    <cellStyle name="20% - Акцент6 2 2" xfId="33"/>
    <cellStyle name="20% - Акцент6 2 3" xfId="34"/>
    <cellStyle name="20% - Акцент6 2 4" xfId="35"/>
    <cellStyle name="20% - Акцент6 3" xfId="36"/>
    <cellStyle name="20% - Акцент6 4" xfId="37"/>
    <cellStyle name="40% - Акцент1 2" xfId="38"/>
    <cellStyle name="40% - Акцент1 2 2" xfId="39"/>
    <cellStyle name="40% - Акцент1 2 3" xfId="40"/>
    <cellStyle name="40% - Акцент1 2 4" xfId="41"/>
    <cellStyle name="40% - Акцент1 3" xfId="42"/>
    <cellStyle name="40% - Акцент1 4" xfId="43"/>
    <cellStyle name="40% - Акцент2 2" xfId="44"/>
    <cellStyle name="40% - Акцент2 2 2" xfId="45"/>
    <cellStyle name="40% - Акцент2 2 3" xfId="46"/>
    <cellStyle name="40% - Акцент2 2 4" xfId="47"/>
    <cellStyle name="40% - Акцент2 3" xfId="48"/>
    <cellStyle name="40% - Акцент2 4" xfId="49"/>
    <cellStyle name="40% - Акцент3 2" xfId="50"/>
    <cellStyle name="40% - Акцент3 2 2" xfId="51"/>
    <cellStyle name="40% - Акцент3 2 3" xfId="52"/>
    <cellStyle name="40% - Акцент3 2 4" xfId="53"/>
    <cellStyle name="40% - Акцент3 3" xfId="54"/>
    <cellStyle name="40% - Акцент3 4" xfId="55"/>
    <cellStyle name="40% - Акцент4 2" xfId="56"/>
    <cellStyle name="40% - Акцент4 2 2" xfId="57"/>
    <cellStyle name="40% - Акцент4 2 3" xfId="58"/>
    <cellStyle name="40% - Акцент4 2 4" xfId="59"/>
    <cellStyle name="40% - Акцент4 3" xfId="60"/>
    <cellStyle name="40% - Акцент4 4" xfId="61"/>
    <cellStyle name="40% - Акцент5 2" xfId="62"/>
    <cellStyle name="40% - Акцент5 2 2" xfId="63"/>
    <cellStyle name="40% - Акцент5 2 3" xfId="64"/>
    <cellStyle name="40% - Акцент5 2 4" xfId="65"/>
    <cellStyle name="40% - Акцент5 3" xfId="66"/>
    <cellStyle name="40% - Акцент5 4" xfId="67"/>
    <cellStyle name="40% - Акцент6 2" xfId="68"/>
    <cellStyle name="40% - Акцент6 2 2" xfId="69"/>
    <cellStyle name="40% - Акцент6 2 3" xfId="70"/>
    <cellStyle name="40% - Акцент6 2 4" xfId="71"/>
    <cellStyle name="40% - Акцент6 3" xfId="72"/>
    <cellStyle name="40% - Акцент6 4" xfId="73"/>
    <cellStyle name="60% - Акцент1 2" xfId="74"/>
    <cellStyle name="60% - Акцент1 2 2" xfId="75"/>
    <cellStyle name="60% - Акцент1 2 3" xfId="76"/>
    <cellStyle name="60% - Акцент1 2 4" xfId="77"/>
    <cellStyle name="60% - Акцент1 3" xfId="78"/>
    <cellStyle name="60% - Акцент1 4" xfId="79"/>
    <cellStyle name="60% - Акцент2 2" xfId="80"/>
    <cellStyle name="60% - Акцент2 2 2" xfId="81"/>
    <cellStyle name="60% - Акцент2 2 3" xfId="82"/>
    <cellStyle name="60% - Акцент2 2 4" xfId="83"/>
    <cellStyle name="60% - Акцент2 3" xfId="84"/>
    <cellStyle name="60% - Акцент2 4" xfId="85"/>
    <cellStyle name="60% - Акцент3 2" xfId="86"/>
    <cellStyle name="60% - Акцент3 2 2" xfId="87"/>
    <cellStyle name="60% - Акцент3 2 3" xfId="88"/>
    <cellStyle name="60% - Акцент3 2 4" xfId="89"/>
    <cellStyle name="60% - Акцент3 3" xfId="90"/>
    <cellStyle name="60% - Акцент3 4" xfId="91"/>
    <cellStyle name="60% - Акцент4 2" xfId="92"/>
    <cellStyle name="60% - Акцент4 2 2" xfId="93"/>
    <cellStyle name="60% - Акцент4 2 3" xfId="94"/>
    <cellStyle name="60% - Акцент4 2 4" xfId="95"/>
    <cellStyle name="60% - Акцент4 3" xfId="96"/>
    <cellStyle name="60% - Акцент4 4" xfId="97"/>
    <cellStyle name="60% - Акцент5 2" xfId="98"/>
    <cellStyle name="60% - Акцент5 2 2" xfId="99"/>
    <cellStyle name="60% - Акцент5 2 3" xfId="100"/>
    <cellStyle name="60% - Акцент5 2 4" xfId="101"/>
    <cellStyle name="60% - Акцент5 3" xfId="102"/>
    <cellStyle name="60% - Акцент5 4" xfId="103"/>
    <cellStyle name="60% - Акцент6 2" xfId="104"/>
    <cellStyle name="60% - Акцент6 2 2" xfId="105"/>
    <cellStyle name="60% - Акцент6 2 3" xfId="106"/>
    <cellStyle name="60% - Акцент6 2 4" xfId="107"/>
    <cellStyle name="60% - Акцент6 3" xfId="108"/>
    <cellStyle name="60% - Акцент6 4" xfId="109"/>
    <cellStyle name="Акцент1 2" xfId="110"/>
    <cellStyle name="Акцент1 2 2" xfId="111"/>
    <cellStyle name="Акцент1 2 3" xfId="112"/>
    <cellStyle name="Акцент1 2 4" xfId="113"/>
    <cellStyle name="Акцент1 3" xfId="114"/>
    <cellStyle name="Акцент1 4" xfId="115"/>
    <cellStyle name="Акцент2 2" xfId="116"/>
    <cellStyle name="Акцент2 2 2" xfId="117"/>
    <cellStyle name="Акцент2 2 3" xfId="118"/>
    <cellStyle name="Акцент2 2 4" xfId="119"/>
    <cellStyle name="Акцент2 3" xfId="120"/>
    <cellStyle name="Акцент2 4" xfId="121"/>
    <cellStyle name="Акцент3 2" xfId="122"/>
    <cellStyle name="Акцент3 2 2" xfId="123"/>
    <cellStyle name="Акцент3 2 3" xfId="124"/>
    <cellStyle name="Акцент3 2 4" xfId="125"/>
    <cellStyle name="Акцент3 3" xfId="126"/>
    <cellStyle name="Акцент3 4" xfId="127"/>
    <cellStyle name="Акцент4 2" xfId="128"/>
    <cellStyle name="Акцент4 2 2" xfId="129"/>
    <cellStyle name="Акцент4 2 3" xfId="130"/>
    <cellStyle name="Акцент4 2 4" xfId="131"/>
    <cellStyle name="Акцент4 3" xfId="132"/>
    <cellStyle name="Акцент4 4" xfId="133"/>
    <cellStyle name="Акцент5 2" xfId="134"/>
    <cellStyle name="Акцент5 2 2" xfId="135"/>
    <cellStyle name="Акцент5 2 3" xfId="136"/>
    <cellStyle name="Акцент5 2 4" xfId="137"/>
    <cellStyle name="Акцент5 3" xfId="138"/>
    <cellStyle name="Акцент5 4" xfId="139"/>
    <cellStyle name="Акцент6 2" xfId="140"/>
    <cellStyle name="Акцент6 2 2" xfId="141"/>
    <cellStyle name="Акцент6 2 3" xfId="142"/>
    <cellStyle name="Акцент6 2 4" xfId="143"/>
    <cellStyle name="Акцент6 3" xfId="144"/>
    <cellStyle name="Акцент6 4" xfId="145"/>
    <cellStyle name="Ввод  2" xfId="146"/>
    <cellStyle name="Ввод  2 2" xfId="147"/>
    <cellStyle name="Ввод  2 3" xfId="148"/>
    <cellStyle name="Ввод  2 4" xfId="149"/>
    <cellStyle name="Ввод  3" xfId="150"/>
    <cellStyle name="Ввод  4" xfId="151"/>
    <cellStyle name="Вывод 2" xfId="152"/>
    <cellStyle name="Вывод 2 2" xfId="153"/>
    <cellStyle name="Вывод 2 3" xfId="154"/>
    <cellStyle name="Вывод 2 4" xfId="155"/>
    <cellStyle name="Вывод 3" xfId="156"/>
    <cellStyle name="Вывод 4" xfId="157"/>
    <cellStyle name="Вычисление 2" xfId="158"/>
    <cellStyle name="Вычисление 2 2" xfId="159"/>
    <cellStyle name="Вычисление 2 3" xfId="160"/>
    <cellStyle name="Вычисление 2 4" xfId="161"/>
    <cellStyle name="Вычисление 3" xfId="162"/>
    <cellStyle name="Вычисление 4" xfId="163"/>
    <cellStyle name="Денежный [0] 10" xfId="164"/>
    <cellStyle name="Денежный [0] 11" xfId="165"/>
    <cellStyle name="Денежный [0] 12" xfId="166"/>
    <cellStyle name="Денежный [0] 13" xfId="167"/>
    <cellStyle name="Денежный [0] 14 2" xfId="168"/>
    <cellStyle name="Денежный [0] 14 3" xfId="169"/>
    <cellStyle name="Денежный [0] 14 4" xfId="170"/>
    <cellStyle name="Денежный [0] 15 2" xfId="171"/>
    <cellStyle name="Денежный [0] 15 3" xfId="172"/>
    <cellStyle name="Денежный [0] 15 4" xfId="173"/>
    <cellStyle name="Денежный [0] 16 2" xfId="174"/>
    <cellStyle name="Денежный [0] 16 3" xfId="175"/>
    <cellStyle name="Денежный [0] 16 4" xfId="176"/>
    <cellStyle name="Денежный [0] 17 2" xfId="177"/>
    <cellStyle name="Денежный [0] 17 3" xfId="178"/>
    <cellStyle name="Денежный [0] 17 4" xfId="179"/>
    <cellStyle name="Денежный [0] 18 2" xfId="180"/>
    <cellStyle name="Денежный [0] 18 3" xfId="181"/>
    <cellStyle name="Денежный [0] 18 4" xfId="182"/>
    <cellStyle name="Денежный [0] 19" xfId="183"/>
    <cellStyle name="Денежный [0] 19 2" xfId="184"/>
    <cellStyle name="Денежный [0] 19 3" xfId="185"/>
    <cellStyle name="Денежный [0] 19 4" xfId="186"/>
    <cellStyle name="Денежный [0] 2 2" xfId="187"/>
    <cellStyle name="Денежный [0] 2 3" xfId="188"/>
    <cellStyle name="Денежный [0] 2 4" xfId="189"/>
    <cellStyle name="Денежный [0] 20 2" xfId="190"/>
    <cellStyle name="Денежный [0] 21 2" xfId="191"/>
    <cellStyle name="Денежный [0] 22 2" xfId="192"/>
    <cellStyle name="Денежный [0] 23 2" xfId="193"/>
    <cellStyle name="Денежный [0] 24 2" xfId="194"/>
    <cellStyle name="Денежный [0] 26" xfId="195"/>
    <cellStyle name="Денежный [0] 27" xfId="196"/>
    <cellStyle name="Денежный [0] 3 2" xfId="197"/>
    <cellStyle name="Денежный [0] 3 3" xfId="198"/>
    <cellStyle name="Денежный [0] 3 4" xfId="199"/>
    <cellStyle name="Денежный [0] 4 2" xfId="200"/>
    <cellStyle name="Денежный [0] 4 3" xfId="201"/>
    <cellStyle name="Денежный [0] 4 4" xfId="202"/>
    <cellStyle name="Денежный [0] 5 2" xfId="203"/>
    <cellStyle name="Денежный [0] 5 3" xfId="204"/>
    <cellStyle name="Денежный [0] 5 4" xfId="205"/>
    <cellStyle name="Денежный [0] 6 2" xfId="206"/>
    <cellStyle name="Денежный [0] 6 3" xfId="207"/>
    <cellStyle name="Денежный [0] 6 4" xfId="208"/>
    <cellStyle name="Денежный [0] 7 2" xfId="209"/>
    <cellStyle name="Денежный [0] 7 3" xfId="210"/>
    <cellStyle name="Денежный [0] 7 4" xfId="211"/>
    <cellStyle name="Денежный [0] 8 2" xfId="212"/>
    <cellStyle name="Денежный [0] 8 3" xfId="213"/>
    <cellStyle name="Денежный [0] 8 4" xfId="214"/>
    <cellStyle name="Денежный [0] 9" xfId="215"/>
    <cellStyle name="Денежный 10" xfId="216"/>
    <cellStyle name="Денежный 11" xfId="217"/>
    <cellStyle name="Денежный 12" xfId="218"/>
    <cellStyle name="Денежный 13" xfId="219"/>
    <cellStyle name="Денежный 14 2" xfId="220"/>
    <cellStyle name="Денежный 14 3" xfId="221"/>
    <cellStyle name="Денежный 14 4" xfId="222"/>
    <cellStyle name="Денежный 15 2" xfId="223"/>
    <cellStyle name="Денежный 15 3" xfId="224"/>
    <cellStyle name="Денежный 15 4" xfId="225"/>
    <cellStyle name="Денежный 16 2" xfId="226"/>
    <cellStyle name="Денежный 16 3" xfId="227"/>
    <cellStyle name="Денежный 16 4" xfId="228"/>
    <cellStyle name="Денежный 17 2" xfId="229"/>
    <cellStyle name="Денежный 17 3" xfId="230"/>
    <cellStyle name="Денежный 17 4" xfId="231"/>
    <cellStyle name="Денежный 18 2" xfId="232"/>
    <cellStyle name="Денежный 18 3" xfId="233"/>
    <cellStyle name="Денежный 18 4" xfId="234"/>
    <cellStyle name="Денежный 19" xfId="235"/>
    <cellStyle name="Денежный 19 2" xfId="236"/>
    <cellStyle name="Денежный 19 3" xfId="237"/>
    <cellStyle name="Денежный 19 4" xfId="238"/>
    <cellStyle name="Денежный 2 2" xfId="239"/>
    <cellStyle name="Денежный 2 3" xfId="240"/>
    <cellStyle name="Денежный 2 4" xfId="241"/>
    <cellStyle name="Денежный 20" xfId="242"/>
    <cellStyle name="Денежный 20 2" xfId="243"/>
    <cellStyle name="Денежный 20 3" xfId="244"/>
    <cellStyle name="Денежный 20 4" xfId="245"/>
    <cellStyle name="Денежный 21" xfId="246"/>
    <cellStyle name="Денежный 22" xfId="247"/>
    <cellStyle name="Денежный 23" xfId="248"/>
    <cellStyle name="Денежный 24 2" xfId="249"/>
    <cellStyle name="Денежный 25 2" xfId="250"/>
    <cellStyle name="Денежный 26 2" xfId="251"/>
    <cellStyle name="Денежный 27 2" xfId="252"/>
    <cellStyle name="Денежный 28 2" xfId="253"/>
    <cellStyle name="Денежный 3 2" xfId="254"/>
    <cellStyle name="Денежный 3 3" xfId="255"/>
    <cellStyle name="Денежный 3 4" xfId="256"/>
    <cellStyle name="Денежный 30" xfId="257"/>
    <cellStyle name="Денежный 31" xfId="258"/>
    <cellStyle name="Денежный 32" xfId="259"/>
    <cellStyle name="Денежный 33" xfId="260"/>
    <cellStyle name="Денежный 34" xfId="261"/>
    <cellStyle name="Денежный 35" xfId="262"/>
    <cellStyle name="Денежный 36" xfId="263"/>
    <cellStyle name="Денежный 37" xfId="264"/>
    <cellStyle name="Денежный 38" xfId="265"/>
    <cellStyle name="Денежный 4 2" xfId="266"/>
    <cellStyle name="Денежный 4 3" xfId="267"/>
    <cellStyle name="Денежный 4 4" xfId="268"/>
    <cellStyle name="Денежный 5 2" xfId="269"/>
    <cellStyle name="Денежный 5 3" xfId="270"/>
    <cellStyle name="Денежный 5 4" xfId="271"/>
    <cellStyle name="Денежный 6 2" xfId="272"/>
    <cellStyle name="Денежный 6 3" xfId="273"/>
    <cellStyle name="Денежный 6 4" xfId="274"/>
    <cellStyle name="Денежный 7 2" xfId="275"/>
    <cellStyle name="Денежный 7 3" xfId="276"/>
    <cellStyle name="Денежный 7 4" xfId="277"/>
    <cellStyle name="Денежный 8 2" xfId="278"/>
    <cellStyle name="Денежный 8 3" xfId="279"/>
    <cellStyle name="Денежный 8 4" xfId="280"/>
    <cellStyle name="Денежный 9" xfId="281"/>
    <cellStyle name="Заголовок 1 2" xfId="282"/>
    <cellStyle name="Заголовок 1 2 2" xfId="283"/>
    <cellStyle name="Заголовок 1 2 3" xfId="284"/>
    <cellStyle name="Заголовок 1 2 4" xfId="285"/>
    <cellStyle name="Заголовок 1 3" xfId="286"/>
    <cellStyle name="Заголовок 1 4" xfId="287"/>
    <cellStyle name="Заголовок 2 2" xfId="288"/>
    <cellStyle name="Заголовок 2 2 2" xfId="289"/>
    <cellStyle name="Заголовок 2 2 3" xfId="290"/>
    <cellStyle name="Заголовок 2 2 4" xfId="291"/>
    <cellStyle name="Заголовок 2 3" xfId="292"/>
    <cellStyle name="Заголовок 2 4" xfId="293"/>
    <cellStyle name="Заголовок 3 2" xfId="294"/>
    <cellStyle name="Заголовок 3 2 2" xfId="295"/>
    <cellStyle name="Заголовок 3 2 3" xfId="296"/>
    <cellStyle name="Заголовок 3 2 4" xfId="297"/>
    <cellStyle name="Заголовок 3 3" xfId="298"/>
    <cellStyle name="Заголовок 3 4" xfId="299"/>
    <cellStyle name="Заголовок 4 2" xfId="300"/>
    <cellStyle name="Заголовок 4 2 2" xfId="301"/>
    <cellStyle name="Заголовок 4 2 3" xfId="302"/>
    <cellStyle name="Заголовок 4 2 4" xfId="303"/>
    <cellStyle name="Заголовок 4 3" xfId="304"/>
    <cellStyle name="Заголовок 4 4" xfId="305"/>
    <cellStyle name="Итог 2" xfId="306"/>
    <cellStyle name="Итог 2 2" xfId="307"/>
    <cellStyle name="Итог 2 3" xfId="308"/>
    <cellStyle name="Итог 2 4" xfId="309"/>
    <cellStyle name="Итог 3" xfId="310"/>
    <cellStyle name="Итог 4" xfId="311"/>
    <cellStyle name="Контрольная ячейка 2" xfId="312"/>
    <cellStyle name="Контрольная ячейка 2 2" xfId="313"/>
    <cellStyle name="Контрольная ячейка 2 3" xfId="314"/>
    <cellStyle name="Контрольная ячейка 2 4" xfId="315"/>
    <cellStyle name="Контрольная ячейка 3" xfId="316"/>
    <cellStyle name="Контрольная ячейка 4" xfId="317"/>
    <cellStyle name="Название 2" xfId="318"/>
    <cellStyle name="Название 2 2" xfId="319"/>
    <cellStyle name="Название 2 3" xfId="320"/>
    <cellStyle name="Название 2 4" xfId="321"/>
    <cellStyle name="Название 3" xfId="322"/>
    <cellStyle name="Название 4" xfId="323"/>
    <cellStyle name="Нейтральный 2" xfId="324"/>
    <cellStyle name="Нейтральный 2 2" xfId="325"/>
    <cellStyle name="Нейтральный 2 3" xfId="326"/>
    <cellStyle name="Нейтральный 2 4" xfId="327"/>
    <cellStyle name="Нейтральный 3" xfId="328"/>
    <cellStyle name="Нейтральный 4" xfId="329"/>
    <cellStyle name="Обычный" xfId="0" builtinId="0"/>
    <cellStyle name="Обычный 10" xfId="330"/>
    <cellStyle name="Обычный 11" xfId="331"/>
    <cellStyle name="Обычный 12 2" xfId="332"/>
    <cellStyle name="Обычный 12 3" xfId="333"/>
    <cellStyle name="Обычный 14" xfId="334"/>
    <cellStyle name="Обычный 15" xfId="335"/>
    <cellStyle name="Обычный 16" xfId="336"/>
    <cellStyle name="Обычный 17 2" xfId="337"/>
    <cellStyle name="Обычный 17 3" xfId="338"/>
    <cellStyle name="Обычный 17 4" xfId="339"/>
    <cellStyle name="Обычный 18 2" xfId="340"/>
    <cellStyle name="Обычный 18 3" xfId="341"/>
    <cellStyle name="Обычный 18 4" xfId="342"/>
    <cellStyle name="Обычный 2 2" xfId="343"/>
    <cellStyle name="Обычный 2 3" xfId="344"/>
    <cellStyle name="Обычный 2 4" xfId="345"/>
    <cellStyle name="Обычный 2 5" xfId="346"/>
    <cellStyle name="Обычный 2 6" xfId="347"/>
    <cellStyle name="Обычный 2 7" xfId="348"/>
    <cellStyle name="Обычный 2 8" xfId="349"/>
    <cellStyle name="Обычный 21 2" xfId="350"/>
    <cellStyle name="Обычный 21 3" xfId="351"/>
    <cellStyle name="Обычный 21 4" xfId="352"/>
    <cellStyle name="Обычный 22 2" xfId="353"/>
    <cellStyle name="Обычный 22 3" xfId="354"/>
    <cellStyle name="Обычный 22 4" xfId="355"/>
    <cellStyle name="Обычный 23 2" xfId="356"/>
    <cellStyle name="Обычный 23 3" xfId="357"/>
    <cellStyle name="Обычный 23 4" xfId="358"/>
    <cellStyle name="Обычный 24" xfId="359"/>
    <cellStyle name="Обычный 24 2" xfId="360"/>
    <cellStyle name="Обычный 24 3" xfId="361"/>
    <cellStyle name="Обычный 24 4" xfId="362"/>
    <cellStyle name="Обычный 25" xfId="363"/>
    <cellStyle name="Обычный 25 2" xfId="364"/>
    <cellStyle name="Обычный 25 3" xfId="365"/>
    <cellStyle name="Обычный 25 4" xfId="366"/>
    <cellStyle name="Обычный 26" xfId="367"/>
    <cellStyle name="Обычный 26 2" xfId="368"/>
    <cellStyle name="Обычный 27" xfId="369"/>
    <cellStyle name="Обычный 27 2" xfId="370"/>
    <cellStyle name="Обычный 28 2" xfId="371"/>
    <cellStyle name="Обычный 29 2" xfId="372"/>
    <cellStyle name="Обычный 3 2" xfId="373"/>
    <cellStyle name="Обычный 3 3" xfId="374"/>
    <cellStyle name="Обычный 3 4" xfId="375"/>
    <cellStyle name="Обычный 30 2" xfId="376"/>
    <cellStyle name="Обычный 31 2" xfId="377"/>
    <cellStyle name="Обычный 32 2" xfId="378"/>
    <cellStyle name="Обычный 33 2" xfId="379"/>
    <cellStyle name="Обычный 34" xfId="380"/>
    <cellStyle name="Обычный 4 2" xfId="381"/>
    <cellStyle name="Обычный 4 3" xfId="382"/>
    <cellStyle name="Обычный 4 4" xfId="383"/>
    <cellStyle name="Обычный 5 2" xfId="384"/>
    <cellStyle name="Обычный 5 3" xfId="385"/>
    <cellStyle name="Обычный 5 4" xfId="386"/>
    <cellStyle name="Обычный 6 2" xfId="387"/>
    <cellStyle name="Обычный 6 3" xfId="388"/>
    <cellStyle name="Обычный 6 4" xfId="389"/>
    <cellStyle name="Обычный 7 2" xfId="390"/>
    <cellStyle name="Обычный 7 3" xfId="391"/>
    <cellStyle name="Обычный 7 4" xfId="392"/>
    <cellStyle name="Обычный 8 2" xfId="393"/>
    <cellStyle name="Обычный 8 3" xfId="394"/>
    <cellStyle name="Обычный 8 4" xfId="395"/>
    <cellStyle name="Обычный 9" xfId="396"/>
    <cellStyle name="Плохой 2" xfId="397"/>
    <cellStyle name="Плохой 2 2" xfId="398"/>
    <cellStyle name="Плохой 2 3" xfId="399"/>
    <cellStyle name="Плохой 2 4" xfId="400"/>
    <cellStyle name="Плохой 3" xfId="401"/>
    <cellStyle name="Плохой 4" xfId="402"/>
    <cellStyle name="Пояснение 2" xfId="403"/>
    <cellStyle name="Пояснение 2 2" xfId="404"/>
    <cellStyle name="Пояснение 2 3" xfId="405"/>
    <cellStyle name="Пояснение 2 4" xfId="406"/>
    <cellStyle name="Пояснение 3" xfId="407"/>
    <cellStyle name="Пояснение 4" xfId="408"/>
    <cellStyle name="Примечание 2 2" xfId="409"/>
    <cellStyle name="Примечание 2 3" xfId="410"/>
    <cellStyle name="Примечание 2 4" xfId="411"/>
    <cellStyle name="Примечание 3 2" xfId="412"/>
    <cellStyle name="Примечание 3 3" xfId="413"/>
    <cellStyle name="Примечание 3 4" xfId="414"/>
    <cellStyle name="Примечание 4 2" xfId="415"/>
    <cellStyle name="Примечание 4 3" xfId="416"/>
    <cellStyle name="Примечание 4 4" xfId="417"/>
    <cellStyle name="Примечание 5" xfId="418"/>
    <cellStyle name="Примечание 6" xfId="419"/>
    <cellStyle name="Примечание 7" xfId="420"/>
    <cellStyle name="Процентный 10" xfId="421"/>
    <cellStyle name="Процентный 11" xfId="422"/>
    <cellStyle name="Процентный 12" xfId="423"/>
    <cellStyle name="Процентный 13" xfId="424"/>
    <cellStyle name="Процентный 14 2" xfId="425"/>
    <cellStyle name="Процентный 14 3" xfId="426"/>
    <cellStyle name="Процентный 14 4" xfId="427"/>
    <cellStyle name="Процентный 15 2" xfId="428"/>
    <cellStyle name="Процентный 15 3" xfId="429"/>
    <cellStyle name="Процентный 15 4" xfId="430"/>
    <cellStyle name="Процентный 16 2" xfId="431"/>
    <cellStyle name="Процентный 16 3" xfId="432"/>
    <cellStyle name="Процентный 16 4" xfId="433"/>
    <cellStyle name="Процентный 17 2" xfId="434"/>
    <cellStyle name="Процентный 17 3" xfId="435"/>
    <cellStyle name="Процентный 17 4" xfId="436"/>
    <cellStyle name="Процентный 18 2" xfId="437"/>
    <cellStyle name="Процентный 18 3" xfId="438"/>
    <cellStyle name="Процентный 18 4" xfId="439"/>
    <cellStyle name="Процентный 19" xfId="440"/>
    <cellStyle name="Процентный 19 2" xfId="441"/>
    <cellStyle name="Процентный 19 3" xfId="442"/>
    <cellStyle name="Процентный 19 4" xfId="443"/>
    <cellStyle name="Процентный 2 2" xfId="444"/>
    <cellStyle name="Процентный 2 3" xfId="445"/>
    <cellStyle name="Процентный 2 4" xfId="446"/>
    <cellStyle name="Процентный 20" xfId="447"/>
    <cellStyle name="Процентный 21 2" xfId="448"/>
    <cellStyle name="Процентный 22 2" xfId="449"/>
    <cellStyle name="Процентный 23 2" xfId="450"/>
    <cellStyle name="Процентный 24 2" xfId="451"/>
    <cellStyle name="Процентный 25 2" xfId="452"/>
    <cellStyle name="Процентный 27" xfId="453"/>
    <cellStyle name="Процентный 28" xfId="454"/>
    <cellStyle name="Процентный 3 2" xfId="455"/>
    <cellStyle name="Процентный 3 3" xfId="456"/>
    <cellStyle name="Процентный 3 4" xfId="457"/>
    <cellStyle name="Процентный 4 2" xfId="458"/>
    <cellStyle name="Процентный 4 3" xfId="459"/>
    <cellStyle name="Процентный 4 4" xfId="460"/>
    <cellStyle name="Процентный 5 2" xfId="461"/>
    <cellStyle name="Процентный 5 3" xfId="462"/>
    <cellStyle name="Процентный 5 4" xfId="463"/>
    <cellStyle name="Процентный 6 2" xfId="464"/>
    <cellStyle name="Процентный 6 3" xfId="465"/>
    <cellStyle name="Процентный 6 4" xfId="466"/>
    <cellStyle name="Процентный 7 2" xfId="467"/>
    <cellStyle name="Процентный 7 3" xfId="468"/>
    <cellStyle name="Процентный 7 4" xfId="469"/>
    <cellStyle name="Процентный 8 2" xfId="470"/>
    <cellStyle name="Процентный 8 3" xfId="471"/>
    <cellStyle name="Процентный 8 4" xfId="472"/>
    <cellStyle name="Процентный 9" xfId="473"/>
    <cellStyle name="Связанная ячейка 2" xfId="474"/>
    <cellStyle name="Связанная ячейка 2 2" xfId="475"/>
    <cellStyle name="Связанная ячейка 2 3" xfId="476"/>
    <cellStyle name="Связанная ячейка 2 4" xfId="477"/>
    <cellStyle name="Связанная ячейка 3" xfId="478"/>
    <cellStyle name="Связанная ячейка 4" xfId="479"/>
    <cellStyle name="Текст предупреждения 2" xfId="480"/>
    <cellStyle name="Текст предупреждения 2 2" xfId="481"/>
    <cellStyle name="Текст предупреждения 2 3" xfId="482"/>
    <cellStyle name="Текст предупреждения 2 4" xfId="483"/>
    <cellStyle name="Текст предупреждения 3" xfId="484"/>
    <cellStyle name="Текст предупреждения 4" xfId="485"/>
    <cellStyle name="Финансовый [0] 10" xfId="486"/>
    <cellStyle name="Финансовый [0] 11" xfId="487"/>
    <cellStyle name="Финансовый [0] 12" xfId="488"/>
    <cellStyle name="Финансовый [0] 13" xfId="489"/>
    <cellStyle name="Финансовый [0] 14 2" xfId="490"/>
    <cellStyle name="Финансовый [0] 14 3" xfId="491"/>
    <cellStyle name="Финансовый [0] 14 4" xfId="492"/>
    <cellStyle name="Финансовый [0] 15 2" xfId="493"/>
    <cellStyle name="Финансовый [0] 15 3" xfId="494"/>
    <cellStyle name="Финансовый [0] 15 4" xfId="495"/>
    <cellStyle name="Финансовый [0] 16 2" xfId="496"/>
    <cellStyle name="Финансовый [0] 16 3" xfId="497"/>
    <cellStyle name="Финансовый [0] 16 4" xfId="498"/>
    <cellStyle name="Финансовый [0] 17 2" xfId="499"/>
    <cellStyle name="Финансовый [0] 17 3" xfId="500"/>
    <cellStyle name="Финансовый [0] 17 4" xfId="501"/>
    <cellStyle name="Финансовый [0] 18 2" xfId="502"/>
    <cellStyle name="Финансовый [0] 18 3" xfId="503"/>
    <cellStyle name="Финансовый [0] 18 4" xfId="504"/>
    <cellStyle name="Финансовый [0] 19" xfId="505"/>
    <cellStyle name="Финансовый [0] 19 2" xfId="506"/>
    <cellStyle name="Финансовый [0] 19 3" xfId="507"/>
    <cellStyle name="Финансовый [0] 19 4" xfId="508"/>
    <cellStyle name="Финансовый [0] 2 2" xfId="509"/>
    <cellStyle name="Финансовый [0] 2 3" xfId="510"/>
    <cellStyle name="Финансовый [0] 2 4" xfId="511"/>
    <cellStyle name="Финансовый [0] 20" xfId="512"/>
    <cellStyle name="Финансовый [0] 21 2" xfId="513"/>
    <cellStyle name="Финансовый [0] 22 2" xfId="514"/>
    <cellStyle name="Финансовый [0] 23 2" xfId="515"/>
    <cellStyle name="Финансовый [0] 24 2" xfId="516"/>
    <cellStyle name="Финансовый [0] 25 2" xfId="517"/>
    <cellStyle name="Финансовый [0] 27" xfId="518"/>
    <cellStyle name="Финансовый [0] 28" xfId="519"/>
    <cellStyle name="Финансовый [0] 3 2" xfId="520"/>
    <cellStyle name="Финансовый [0] 3 3" xfId="521"/>
    <cellStyle name="Финансовый [0] 3 4" xfId="522"/>
    <cellStyle name="Финансовый [0] 4 2" xfId="523"/>
    <cellStyle name="Финансовый [0] 4 3" xfId="524"/>
    <cellStyle name="Финансовый [0] 4 4" xfId="525"/>
    <cellStyle name="Финансовый [0] 5 2" xfId="526"/>
    <cellStyle name="Финансовый [0] 5 3" xfId="527"/>
    <cellStyle name="Финансовый [0] 5 4" xfId="528"/>
    <cellStyle name="Финансовый [0] 6 2" xfId="529"/>
    <cellStyle name="Финансовый [0] 6 3" xfId="530"/>
    <cellStyle name="Финансовый [0] 6 4" xfId="531"/>
    <cellStyle name="Финансовый [0] 7 2" xfId="532"/>
    <cellStyle name="Финансовый [0] 7 3" xfId="533"/>
    <cellStyle name="Финансовый [0] 7 4" xfId="534"/>
    <cellStyle name="Финансовый [0] 8 2" xfId="535"/>
    <cellStyle name="Финансовый [0] 8 3" xfId="536"/>
    <cellStyle name="Финансовый [0] 8 4" xfId="537"/>
    <cellStyle name="Финансовый [0] 9" xfId="538"/>
    <cellStyle name="Финансовый 10 2" xfId="539"/>
    <cellStyle name="Финансовый 10 3" xfId="540"/>
    <cellStyle name="Финансовый 10 4" xfId="541"/>
    <cellStyle name="Финансовый 11 2" xfId="542"/>
    <cellStyle name="Финансовый 12" xfId="543"/>
    <cellStyle name="Финансовый 13" xfId="544"/>
    <cellStyle name="Финансовый 14" xfId="545"/>
    <cellStyle name="Финансовый 15" xfId="546"/>
    <cellStyle name="Финансовый 16 2" xfId="547"/>
    <cellStyle name="Финансовый 16 3" xfId="548"/>
    <cellStyle name="Финансовый 16 4" xfId="549"/>
    <cellStyle name="Финансовый 17 2" xfId="550"/>
    <cellStyle name="Финансовый 17 3" xfId="551"/>
    <cellStyle name="Финансовый 17 4" xfId="552"/>
    <cellStyle name="Финансовый 18 2" xfId="553"/>
    <cellStyle name="Финансовый 18 3" xfId="554"/>
    <cellStyle name="Финансовый 18 4" xfId="555"/>
    <cellStyle name="Финансовый 19 2" xfId="556"/>
    <cellStyle name="Финансовый 19 3" xfId="557"/>
    <cellStyle name="Финансовый 19 4" xfId="558"/>
    <cellStyle name="Финансовый 2 2" xfId="559"/>
    <cellStyle name="Финансовый 2 3" xfId="560"/>
    <cellStyle name="Финансовый 2 4" xfId="561"/>
    <cellStyle name="Финансовый 20 2" xfId="562"/>
    <cellStyle name="Финансовый 20 3" xfId="563"/>
    <cellStyle name="Финансовый 20 4" xfId="564"/>
    <cellStyle name="Финансовый 21" xfId="565"/>
    <cellStyle name="Финансовый 21 2" xfId="566"/>
    <cellStyle name="Финансовый 21 3" xfId="567"/>
    <cellStyle name="Финансовый 21 4" xfId="568"/>
    <cellStyle name="Финансовый 22" xfId="569"/>
    <cellStyle name="Финансовый 22 2" xfId="570"/>
    <cellStyle name="Финансовый 22 3" xfId="571"/>
    <cellStyle name="Финансовый 22 4" xfId="572"/>
    <cellStyle name="Финансовый 23" xfId="573"/>
    <cellStyle name="Финансовый 24" xfId="574"/>
    <cellStyle name="Финансовый 25" xfId="575"/>
    <cellStyle name="Финансовый 26 2" xfId="576"/>
    <cellStyle name="Финансовый 27 2" xfId="577"/>
    <cellStyle name="Финансовый 28 2" xfId="578"/>
    <cellStyle name="Финансовый 29 2" xfId="579"/>
    <cellStyle name="Финансовый 3 2" xfId="580"/>
    <cellStyle name="Финансовый 3 3" xfId="581"/>
    <cellStyle name="Финансовый 3 4" xfId="582"/>
    <cellStyle name="Финансовый 30 2" xfId="583"/>
    <cellStyle name="Финансовый 32" xfId="584"/>
    <cellStyle name="Финансовый 33" xfId="585"/>
    <cellStyle name="Финансовый 34" xfId="586"/>
    <cellStyle name="Финансовый 35" xfId="587"/>
    <cellStyle name="Финансовый 36" xfId="588"/>
    <cellStyle name="Финансовый 37" xfId="589"/>
    <cellStyle name="Финансовый 38" xfId="590"/>
    <cellStyle name="Финансовый 39" xfId="591"/>
    <cellStyle name="Финансовый 4 2" xfId="592"/>
    <cellStyle name="Финансовый 4 3" xfId="593"/>
    <cellStyle name="Финансовый 4 4" xfId="594"/>
    <cellStyle name="Финансовый 40" xfId="595"/>
    <cellStyle name="Финансовый 5" xfId="1"/>
    <cellStyle name="Финансовый 5 2" xfId="596"/>
    <cellStyle name="Финансовый 5 3" xfId="597"/>
    <cellStyle name="Финансовый 5 4" xfId="598"/>
    <cellStyle name="Финансовый 7 2" xfId="599"/>
    <cellStyle name="Финансовый 7 3" xfId="600"/>
    <cellStyle name="Финансовый 7 4" xfId="601"/>
    <cellStyle name="Финансовый 8 2" xfId="602"/>
    <cellStyle name="Финансовый 8 3" xfId="603"/>
    <cellStyle name="Финансовый 8 4" xfId="604"/>
    <cellStyle name="Финансовый 9 2" xfId="605"/>
    <cellStyle name="Финансовый 9 3" xfId="606"/>
    <cellStyle name="Финансовый 9 4" xfId="607"/>
    <cellStyle name="Хороший 2" xfId="608"/>
    <cellStyle name="Хороший 2 2" xfId="609"/>
    <cellStyle name="Хороший 2 3" xfId="610"/>
    <cellStyle name="Хороший 2 4" xfId="611"/>
    <cellStyle name="Хороший 3" xfId="612"/>
    <cellStyle name="Хороший 4" xfId="6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2"/>
  <sheetViews>
    <sheetView tabSelected="1" view="pageBreakPreview" zoomScale="130" zoomScaleNormal="100" zoomScaleSheetLayoutView="130" workbookViewId="0">
      <selection activeCell="B5" sqref="B5:C5"/>
    </sheetView>
  </sheetViews>
  <sheetFormatPr defaultColWidth="9.140625" defaultRowHeight="12.75"/>
  <cols>
    <col min="1" max="1" width="23.85546875" style="1" customWidth="1"/>
    <col min="2" max="2" width="73.42578125" style="76" customWidth="1"/>
    <col min="3" max="3" width="14.5703125" style="10" customWidth="1"/>
    <col min="4" max="4" width="8.42578125" style="80" customWidth="1"/>
    <col min="5" max="5" width="8.42578125" style="79" customWidth="1"/>
    <col min="6" max="16384" width="9.140625" style="2"/>
  </cols>
  <sheetData>
    <row r="1" spans="1:3">
      <c r="B1" s="86" t="s">
        <v>133</v>
      </c>
      <c r="C1" s="86"/>
    </row>
    <row r="2" spans="1:3">
      <c r="B2" s="86" t="s">
        <v>0</v>
      </c>
      <c r="C2" s="86"/>
    </row>
    <row r="3" spans="1:3">
      <c r="B3" s="86" t="s">
        <v>199</v>
      </c>
      <c r="C3" s="86"/>
    </row>
    <row r="4" spans="1:3">
      <c r="B4" s="78"/>
      <c r="C4" s="78" t="s">
        <v>198</v>
      </c>
    </row>
    <row r="5" spans="1:3">
      <c r="B5" s="86" t="s">
        <v>200</v>
      </c>
      <c r="C5" s="86"/>
    </row>
    <row r="6" spans="1:3">
      <c r="B6" s="88"/>
      <c r="C6" s="88"/>
    </row>
    <row r="7" spans="1:3">
      <c r="B7" s="86" t="s">
        <v>133</v>
      </c>
      <c r="C7" s="86"/>
    </row>
    <row r="8" spans="1:3">
      <c r="B8" s="86" t="s">
        <v>0</v>
      </c>
      <c r="C8" s="86"/>
    </row>
    <row r="9" spans="1:3">
      <c r="B9" s="86" t="s">
        <v>1</v>
      </c>
      <c r="C9" s="86"/>
    </row>
    <row r="10" spans="1:3">
      <c r="B10" s="86" t="s">
        <v>135</v>
      </c>
      <c r="C10" s="86"/>
    </row>
    <row r="11" spans="1:3" ht="14.25" customHeight="1">
      <c r="B11" s="87" t="s">
        <v>114</v>
      </c>
      <c r="C11" s="87"/>
    </row>
    <row r="12" spans="1:3" ht="14.25" customHeight="1">
      <c r="B12" s="87" t="s">
        <v>115</v>
      </c>
      <c r="C12" s="87"/>
    </row>
    <row r="13" spans="1:3" ht="14.25" customHeight="1">
      <c r="B13" s="3"/>
      <c r="C13" s="4"/>
    </row>
    <row r="14" spans="1:3" ht="18" customHeight="1">
      <c r="A14" s="85" t="s">
        <v>134</v>
      </c>
      <c r="B14" s="85"/>
      <c r="C14" s="85"/>
    </row>
    <row r="15" spans="1:3" ht="18" customHeight="1">
      <c r="A15" s="5"/>
      <c r="B15" s="6"/>
      <c r="C15" s="7"/>
    </row>
    <row r="16" spans="1:3" ht="15.75" customHeight="1" thickBot="1">
      <c r="A16" s="8" t="s">
        <v>2</v>
      </c>
      <c r="B16" s="9"/>
    </row>
    <row r="17" spans="1:5" ht="34.5" customHeight="1">
      <c r="A17" s="11" t="s">
        <v>3</v>
      </c>
      <c r="B17" s="12" t="s">
        <v>4</v>
      </c>
      <c r="C17" s="13" t="s">
        <v>5</v>
      </c>
    </row>
    <row r="18" spans="1:5" ht="12.75" customHeight="1" thickBot="1">
      <c r="A18" s="14">
        <v>1</v>
      </c>
      <c r="B18" s="15">
        <v>2</v>
      </c>
      <c r="C18" s="16">
        <v>3</v>
      </c>
    </row>
    <row r="19" spans="1:5" s="19" customFormat="1" ht="25.5">
      <c r="A19" s="17" t="s">
        <v>6</v>
      </c>
      <c r="B19" s="77" t="s">
        <v>7</v>
      </c>
      <c r="C19" s="18">
        <f>C20+C22+C27+C32+C35+C38+C45+C47+C51+C54+C75</f>
        <v>1875730.4077999997</v>
      </c>
      <c r="D19" s="80"/>
      <c r="E19" s="79"/>
    </row>
    <row r="20" spans="1:5">
      <c r="A20" s="20" t="s">
        <v>8</v>
      </c>
      <c r="B20" s="21" t="s">
        <v>9</v>
      </c>
      <c r="C20" s="22">
        <f>C21</f>
        <v>698077</v>
      </c>
    </row>
    <row r="21" spans="1:5">
      <c r="A21" s="23" t="s">
        <v>10</v>
      </c>
      <c r="B21" s="24" t="s">
        <v>11</v>
      </c>
      <c r="C21" s="25">
        <f>698206-129</f>
        <v>698077</v>
      </c>
    </row>
    <row r="22" spans="1:5" ht="25.5">
      <c r="A22" s="20" t="s">
        <v>12</v>
      </c>
      <c r="B22" s="26" t="s">
        <v>13</v>
      </c>
      <c r="C22" s="22">
        <f>C23+C24+C25+C26</f>
        <v>96065</v>
      </c>
    </row>
    <row r="23" spans="1:5" ht="25.5">
      <c r="A23" s="27" t="s">
        <v>14</v>
      </c>
      <c r="B23" s="28" t="s">
        <v>15</v>
      </c>
      <c r="C23" s="29">
        <v>39716</v>
      </c>
    </row>
    <row r="24" spans="1:5" ht="32.25" customHeight="1">
      <c r="A24" s="27" t="s">
        <v>16</v>
      </c>
      <c r="B24" s="28" t="s">
        <v>17</v>
      </c>
      <c r="C24" s="29">
        <v>303</v>
      </c>
    </row>
    <row r="25" spans="1:5" ht="25.5">
      <c r="A25" s="27" t="s">
        <v>18</v>
      </c>
      <c r="B25" s="28" t="s">
        <v>19</v>
      </c>
      <c r="C25" s="29">
        <v>61514</v>
      </c>
    </row>
    <row r="26" spans="1:5" ht="25.5">
      <c r="A26" s="27" t="s">
        <v>20</v>
      </c>
      <c r="B26" s="28" t="s">
        <v>21</v>
      </c>
      <c r="C26" s="29">
        <v>-5468</v>
      </c>
    </row>
    <row r="27" spans="1:5" ht="14.25" customHeight="1">
      <c r="A27" s="20" t="s">
        <v>22</v>
      </c>
      <c r="B27" s="21" t="s">
        <v>23</v>
      </c>
      <c r="C27" s="22">
        <f>SUM(C28:C31)</f>
        <v>134568</v>
      </c>
    </row>
    <row r="28" spans="1:5" s="31" customFormat="1">
      <c r="A28" s="27" t="s">
        <v>24</v>
      </c>
      <c r="B28" s="30" t="s">
        <v>25</v>
      </c>
      <c r="C28" s="29">
        <v>82886</v>
      </c>
      <c r="D28" s="80"/>
      <c r="E28" s="79"/>
    </row>
    <row r="29" spans="1:5">
      <c r="A29" s="23" t="s">
        <v>26</v>
      </c>
      <c r="B29" s="24" t="s">
        <v>27</v>
      </c>
      <c r="C29" s="25">
        <v>30892</v>
      </c>
    </row>
    <row r="30" spans="1:5">
      <c r="A30" s="23" t="s">
        <v>28</v>
      </c>
      <c r="B30" s="24" t="s">
        <v>29</v>
      </c>
      <c r="C30" s="25">
        <v>2977</v>
      </c>
    </row>
    <row r="31" spans="1:5">
      <c r="A31" s="23" t="s">
        <v>30</v>
      </c>
      <c r="B31" s="24" t="s">
        <v>31</v>
      </c>
      <c r="C31" s="25">
        <v>17813</v>
      </c>
    </row>
    <row r="32" spans="1:5">
      <c r="A32" s="20" t="s">
        <v>32</v>
      </c>
      <c r="B32" s="32" t="s">
        <v>33</v>
      </c>
      <c r="C32" s="22">
        <f>SUM(C33:C34)</f>
        <v>532938</v>
      </c>
    </row>
    <row r="33" spans="1:3" ht="25.5">
      <c r="A33" s="23" t="s">
        <v>34</v>
      </c>
      <c r="B33" s="24" t="s">
        <v>35</v>
      </c>
      <c r="C33" s="25">
        <v>51226</v>
      </c>
    </row>
    <row r="34" spans="1:3">
      <c r="A34" s="23" t="s">
        <v>36</v>
      </c>
      <c r="B34" s="33" t="s">
        <v>37</v>
      </c>
      <c r="C34" s="25">
        <v>481712</v>
      </c>
    </row>
    <row r="35" spans="1:3">
      <c r="A35" s="20" t="s">
        <v>38</v>
      </c>
      <c r="B35" s="32" t="s">
        <v>39</v>
      </c>
      <c r="C35" s="22">
        <f>SUM(C36:C37)</f>
        <v>10910</v>
      </c>
    </row>
    <row r="36" spans="1:3" ht="25.5">
      <c r="A36" s="23" t="s">
        <v>40</v>
      </c>
      <c r="B36" s="24" t="s">
        <v>41</v>
      </c>
      <c r="C36" s="25">
        <v>10810</v>
      </c>
    </row>
    <row r="37" spans="1:3">
      <c r="A37" s="23" t="s">
        <v>42</v>
      </c>
      <c r="B37" s="33" t="s">
        <v>43</v>
      </c>
      <c r="C37" s="25">
        <v>100</v>
      </c>
    </row>
    <row r="38" spans="1:3" ht="25.5">
      <c r="A38" s="20" t="s">
        <v>44</v>
      </c>
      <c r="B38" s="34" t="s">
        <v>45</v>
      </c>
      <c r="C38" s="22">
        <f>C39+C40+C41+C42+C43+C44</f>
        <v>156610.70000000001</v>
      </c>
    </row>
    <row r="39" spans="1:3" ht="38.25">
      <c r="A39" s="23" t="s">
        <v>46</v>
      </c>
      <c r="B39" s="35" t="s">
        <v>47</v>
      </c>
      <c r="C39" s="25">
        <v>113654</v>
      </c>
    </row>
    <row r="40" spans="1:3" ht="38.25">
      <c r="A40" s="23" t="s">
        <v>48</v>
      </c>
      <c r="B40" s="24" t="s">
        <v>49</v>
      </c>
      <c r="C40" s="25">
        <f>3200+8143.1</f>
        <v>11343.1</v>
      </c>
    </row>
    <row r="41" spans="1:3" ht="25.5">
      <c r="A41" s="23" t="s">
        <v>50</v>
      </c>
      <c r="B41" s="36" t="s">
        <v>51</v>
      </c>
      <c r="C41" s="25">
        <f>507+222.6</f>
        <v>729.6</v>
      </c>
    </row>
    <row r="42" spans="1:3" ht="25.5">
      <c r="A42" s="23" t="s">
        <v>52</v>
      </c>
      <c r="B42" s="36" t="s">
        <v>53</v>
      </c>
      <c r="C42" s="25">
        <v>17235</v>
      </c>
    </row>
    <row r="43" spans="1:3" ht="25.5">
      <c r="A43" s="37" t="s">
        <v>54</v>
      </c>
      <c r="B43" s="24" t="s">
        <v>55</v>
      </c>
      <c r="C43" s="25">
        <v>1920</v>
      </c>
    </row>
    <row r="44" spans="1:3" ht="25.5">
      <c r="A44" s="37" t="s">
        <v>56</v>
      </c>
      <c r="B44" s="24" t="s">
        <v>57</v>
      </c>
      <c r="C44" s="25">
        <f>12195-466</f>
        <v>11729</v>
      </c>
    </row>
    <row r="45" spans="1:3">
      <c r="A45" s="38" t="s">
        <v>58</v>
      </c>
      <c r="B45" s="39" t="s">
        <v>59</v>
      </c>
      <c r="C45" s="22">
        <f>SUM(C46)</f>
        <v>446</v>
      </c>
    </row>
    <row r="46" spans="1:3">
      <c r="A46" s="37" t="s">
        <v>60</v>
      </c>
      <c r="B46" s="40" t="s">
        <v>61</v>
      </c>
      <c r="C46" s="25">
        <v>446</v>
      </c>
    </row>
    <row r="47" spans="1:3" ht="25.5">
      <c r="A47" s="41" t="s">
        <v>62</v>
      </c>
      <c r="B47" s="39" t="s">
        <v>63</v>
      </c>
      <c r="C47" s="22">
        <f>C48+C49+C50</f>
        <v>14663.19</v>
      </c>
    </row>
    <row r="48" spans="1:3" ht="25.5">
      <c r="A48" s="42" t="s">
        <v>64</v>
      </c>
      <c r="B48" s="35" t="s">
        <v>65</v>
      </c>
      <c r="C48" s="29">
        <v>1670</v>
      </c>
    </row>
    <row r="49" spans="1:3" ht="29.25" customHeight="1">
      <c r="A49" s="43" t="s">
        <v>66</v>
      </c>
      <c r="B49" s="44" t="s">
        <v>67</v>
      </c>
      <c r="C49" s="29">
        <v>319</v>
      </c>
    </row>
    <row r="50" spans="1:3">
      <c r="A50" s="43" t="s">
        <v>196</v>
      </c>
      <c r="B50" s="44" t="s">
        <v>195</v>
      </c>
      <c r="C50" s="29">
        <v>12674.19</v>
      </c>
    </row>
    <row r="51" spans="1:3">
      <c r="A51" s="41" t="s">
        <v>68</v>
      </c>
      <c r="B51" s="39" t="s">
        <v>69</v>
      </c>
      <c r="C51" s="22">
        <f>C52+C53</f>
        <v>39865.9</v>
      </c>
    </row>
    <row r="52" spans="1:3" ht="51">
      <c r="A52" s="42" t="s">
        <v>70</v>
      </c>
      <c r="B52" s="35" t="s">
        <v>71</v>
      </c>
      <c r="C52" s="29">
        <f>9767+98.9</f>
        <v>9865.9</v>
      </c>
    </row>
    <row r="53" spans="1:3" ht="25.5">
      <c r="A53" s="43" t="s">
        <v>72</v>
      </c>
      <c r="B53" s="44" t="s">
        <v>73</v>
      </c>
      <c r="C53" s="29">
        <v>30000</v>
      </c>
    </row>
    <row r="54" spans="1:3">
      <c r="A54" s="41" t="s">
        <v>74</v>
      </c>
      <c r="B54" s="39" t="s">
        <v>75</v>
      </c>
      <c r="C54" s="22">
        <f>SUM(C55:C74)</f>
        <v>189386.61780000001</v>
      </c>
    </row>
    <row r="55" spans="1:3" ht="41.25">
      <c r="A55" s="42" t="s">
        <v>76</v>
      </c>
      <c r="B55" s="40" t="s">
        <v>77</v>
      </c>
      <c r="C55" s="29">
        <v>180</v>
      </c>
    </row>
    <row r="56" spans="1:3" ht="38.25">
      <c r="A56" s="42" t="s">
        <v>78</v>
      </c>
      <c r="B56" s="40" t="s">
        <v>79</v>
      </c>
      <c r="C56" s="25">
        <v>130</v>
      </c>
    </row>
    <row r="57" spans="1:3" ht="38.25">
      <c r="A57" s="42" t="s">
        <v>80</v>
      </c>
      <c r="B57" s="40" t="s">
        <v>81</v>
      </c>
      <c r="C57" s="25">
        <v>100</v>
      </c>
    </row>
    <row r="58" spans="1:3">
      <c r="A58" s="42" t="s">
        <v>116</v>
      </c>
      <c r="B58" s="40" t="s">
        <v>82</v>
      </c>
      <c r="C58" s="25">
        <v>15</v>
      </c>
    </row>
    <row r="59" spans="1:3">
      <c r="A59" s="42" t="s">
        <v>117</v>
      </c>
      <c r="B59" s="40" t="s">
        <v>82</v>
      </c>
      <c r="C59" s="25">
        <v>100</v>
      </c>
    </row>
    <row r="60" spans="1:3" ht="25.5">
      <c r="A60" s="42" t="s">
        <v>118</v>
      </c>
      <c r="B60" s="40" t="s">
        <v>119</v>
      </c>
      <c r="C60" s="25">
        <v>330</v>
      </c>
    </row>
    <row r="61" spans="1:3" ht="25.5">
      <c r="A61" s="42" t="s">
        <v>121</v>
      </c>
      <c r="B61" s="40" t="s">
        <v>120</v>
      </c>
      <c r="C61" s="25">
        <v>260</v>
      </c>
    </row>
    <row r="62" spans="1:3" ht="25.5">
      <c r="A62" s="42" t="s">
        <v>123</v>
      </c>
      <c r="B62" s="40" t="s">
        <v>122</v>
      </c>
      <c r="C62" s="25">
        <v>30</v>
      </c>
    </row>
    <row r="63" spans="1:3">
      <c r="A63" s="42" t="s">
        <v>124</v>
      </c>
      <c r="B63" s="40" t="s">
        <v>125</v>
      </c>
      <c r="C63" s="25">
        <v>300</v>
      </c>
    </row>
    <row r="64" spans="1:3">
      <c r="A64" s="42" t="s">
        <v>126</v>
      </c>
      <c r="B64" s="40" t="s">
        <v>125</v>
      </c>
      <c r="C64" s="25">
        <v>450</v>
      </c>
    </row>
    <row r="65" spans="1:4">
      <c r="A65" s="42" t="s">
        <v>83</v>
      </c>
      <c r="B65" s="40" t="s">
        <v>84</v>
      </c>
      <c r="C65" s="25">
        <v>220</v>
      </c>
    </row>
    <row r="66" spans="1:4" ht="25.5">
      <c r="A66" s="42" t="s">
        <v>127</v>
      </c>
      <c r="B66" s="40" t="s">
        <v>85</v>
      </c>
      <c r="C66" s="25">
        <v>50</v>
      </c>
    </row>
    <row r="67" spans="1:4" ht="38.25">
      <c r="A67" s="42" t="s">
        <v>86</v>
      </c>
      <c r="B67" s="40" t="s">
        <v>87</v>
      </c>
      <c r="C67" s="25">
        <v>180</v>
      </c>
    </row>
    <row r="68" spans="1:4" ht="38.25">
      <c r="A68" s="42" t="s">
        <v>197</v>
      </c>
      <c r="B68" s="40" t="s">
        <v>87</v>
      </c>
      <c r="C68" s="29">
        <v>1034.6178</v>
      </c>
    </row>
    <row r="69" spans="1:4" ht="38.25">
      <c r="A69" s="42" t="s">
        <v>88</v>
      </c>
      <c r="B69" s="40" t="s">
        <v>89</v>
      </c>
      <c r="C69" s="25">
        <v>2000</v>
      </c>
    </row>
    <row r="70" spans="1:4" ht="25.5">
      <c r="A70" s="42" t="s">
        <v>128</v>
      </c>
      <c r="B70" s="40" t="s">
        <v>90</v>
      </c>
      <c r="C70" s="25">
        <v>50</v>
      </c>
    </row>
    <row r="71" spans="1:4" ht="25.5">
      <c r="A71" s="42" t="s">
        <v>129</v>
      </c>
      <c r="B71" s="40" t="s">
        <v>90</v>
      </c>
      <c r="C71" s="25">
        <v>177297</v>
      </c>
    </row>
    <row r="72" spans="1:4" ht="25.5">
      <c r="A72" s="42" t="s">
        <v>130</v>
      </c>
      <c r="B72" s="40" t="s">
        <v>90</v>
      </c>
      <c r="C72" s="25">
        <v>3300</v>
      </c>
    </row>
    <row r="73" spans="1:4" ht="25.5">
      <c r="A73" s="42" t="s">
        <v>131</v>
      </c>
      <c r="B73" s="40" t="s">
        <v>90</v>
      </c>
      <c r="C73" s="25">
        <v>3200</v>
      </c>
    </row>
    <row r="74" spans="1:4" ht="25.5">
      <c r="A74" s="42" t="s">
        <v>132</v>
      </c>
      <c r="B74" s="40" t="s">
        <v>90</v>
      </c>
      <c r="C74" s="25">
        <v>160</v>
      </c>
    </row>
    <row r="75" spans="1:4">
      <c r="A75" s="41" t="s">
        <v>91</v>
      </c>
      <c r="B75" s="39" t="s">
        <v>92</v>
      </c>
      <c r="C75" s="22">
        <f>C76+C77</f>
        <v>2200</v>
      </c>
    </row>
    <row r="76" spans="1:4">
      <c r="A76" s="45" t="s">
        <v>93</v>
      </c>
      <c r="B76" s="46" t="s">
        <v>94</v>
      </c>
      <c r="C76" s="25">
        <v>2100</v>
      </c>
    </row>
    <row r="77" spans="1:4">
      <c r="A77" s="45" t="s">
        <v>95</v>
      </c>
      <c r="B77" s="47" t="s">
        <v>96</v>
      </c>
      <c r="C77" s="25">
        <v>100</v>
      </c>
    </row>
    <row r="78" spans="1:4" ht="28.5" customHeight="1">
      <c r="A78" s="48" t="s">
        <v>97</v>
      </c>
      <c r="B78" s="49" t="s">
        <v>98</v>
      </c>
      <c r="C78" s="50">
        <f>C79</f>
        <v>3059448.7159399996</v>
      </c>
      <c r="D78" s="82"/>
    </row>
    <row r="79" spans="1:4" ht="35.25" customHeight="1">
      <c r="A79" s="20" t="s">
        <v>99</v>
      </c>
      <c r="B79" s="51" t="s">
        <v>100</v>
      </c>
      <c r="C79" s="22">
        <f>C80+C82+C108+C127</f>
        <v>3059448.7159399996</v>
      </c>
    </row>
    <row r="80" spans="1:4">
      <c r="A80" s="52" t="s">
        <v>136</v>
      </c>
      <c r="B80" s="53" t="s">
        <v>101</v>
      </c>
      <c r="C80" s="54">
        <f>C81</f>
        <v>3406</v>
      </c>
    </row>
    <row r="81" spans="1:3">
      <c r="A81" s="23" t="s">
        <v>137</v>
      </c>
      <c r="B81" s="33" t="s">
        <v>102</v>
      </c>
      <c r="C81" s="25">
        <f>3277+129</f>
        <v>3406</v>
      </c>
    </row>
    <row r="82" spans="1:3" ht="25.5">
      <c r="A82" s="52" t="s">
        <v>138</v>
      </c>
      <c r="B82" s="53" t="s">
        <v>103</v>
      </c>
      <c r="C82" s="54">
        <f>C83+C86+C87+C88+C89+C90+C91</f>
        <v>1837762.9159399997</v>
      </c>
    </row>
    <row r="83" spans="1:3" ht="25.5">
      <c r="A83" s="55" t="s">
        <v>180</v>
      </c>
      <c r="B83" s="56" t="s">
        <v>181</v>
      </c>
      <c r="C83" s="57">
        <f>SUM(C84:C85)</f>
        <v>659015.26</v>
      </c>
    </row>
    <row r="84" spans="1:3" ht="25.5">
      <c r="A84" s="42"/>
      <c r="B84" s="58" t="s">
        <v>182</v>
      </c>
      <c r="C84" s="29">
        <v>506013.01</v>
      </c>
    </row>
    <row r="85" spans="1:3">
      <c r="A85" s="42"/>
      <c r="B85" s="58" t="s">
        <v>183</v>
      </c>
      <c r="C85" s="29">
        <v>153002.25</v>
      </c>
    </row>
    <row r="86" spans="1:3" ht="51">
      <c r="A86" s="42" t="s">
        <v>186</v>
      </c>
      <c r="B86" s="58" t="s">
        <v>184</v>
      </c>
      <c r="C86" s="29">
        <v>290051.58088999998</v>
      </c>
    </row>
    <row r="87" spans="1:3" ht="38.25">
      <c r="A87" s="42" t="s">
        <v>185</v>
      </c>
      <c r="B87" s="58" t="s">
        <v>187</v>
      </c>
      <c r="C87" s="29">
        <v>4815.3350499999997</v>
      </c>
    </row>
    <row r="88" spans="1:3" ht="25.5">
      <c r="A88" s="42" t="s">
        <v>188</v>
      </c>
      <c r="B88" s="58" t="s">
        <v>189</v>
      </c>
      <c r="C88" s="29">
        <v>4141.2</v>
      </c>
    </row>
    <row r="89" spans="1:3" ht="25.5">
      <c r="A89" s="42" t="s">
        <v>190</v>
      </c>
      <c r="B89" s="58" t="s">
        <v>191</v>
      </c>
      <c r="C89" s="29">
        <v>5560.7</v>
      </c>
    </row>
    <row r="90" spans="1:3" ht="25.5">
      <c r="A90" s="42" t="s">
        <v>192</v>
      </c>
      <c r="B90" s="58" t="s">
        <v>193</v>
      </c>
      <c r="C90" s="29">
        <f>2770.26+5077.94</f>
        <v>7848.2</v>
      </c>
    </row>
    <row r="91" spans="1:3">
      <c r="A91" s="55" t="s">
        <v>139</v>
      </c>
      <c r="B91" s="56" t="s">
        <v>104</v>
      </c>
      <c r="C91" s="57">
        <f>SUM(C92:C107)</f>
        <v>866330.6399999999</v>
      </c>
    </row>
    <row r="92" spans="1:3" ht="38.25">
      <c r="A92" s="42"/>
      <c r="B92" s="58" t="s">
        <v>165</v>
      </c>
      <c r="C92" s="29">
        <v>2516</v>
      </c>
    </row>
    <row r="93" spans="1:3" ht="38.25">
      <c r="A93" s="42"/>
      <c r="B93" s="58" t="s">
        <v>166</v>
      </c>
      <c r="C93" s="29">
        <v>3342.5</v>
      </c>
    </row>
    <row r="94" spans="1:3">
      <c r="A94" s="42"/>
      <c r="B94" s="58" t="s">
        <v>167</v>
      </c>
      <c r="C94" s="29">
        <v>3115</v>
      </c>
    </row>
    <row r="95" spans="1:3" ht="25.5">
      <c r="A95" s="42"/>
      <c r="B95" s="58" t="s">
        <v>168</v>
      </c>
      <c r="C95" s="29">
        <f>412797.7+93850.55</f>
        <v>506648.25</v>
      </c>
    </row>
    <row r="96" spans="1:3">
      <c r="A96" s="42"/>
      <c r="B96" s="58" t="s">
        <v>169</v>
      </c>
      <c r="C96" s="29">
        <v>793</v>
      </c>
    </row>
    <row r="97" spans="1:3" ht="38.25">
      <c r="A97" s="42"/>
      <c r="B97" s="58" t="s">
        <v>170</v>
      </c>
      <c r="C97" s="29">
        <v>249</v>
      </c>
    </row>
    <row r="98" spans="1:3" ht="38.25">
      <c r="A98" s="42"/>
      <c r="B98" s="58" t="s">
        <v>171</v>
      </c>
      <c r="C98" s="29">
        <v>112545</v>
      </c>
    </row>
    <row r="99" spans="1:3" ht="25.5">
      <c r="A99" s="42"/>
      <c r="B99" s="58" t="s">
        <v>172</v>
      </c>
      <c r="C99" s="29">
        <v>126905</v>
      </c>
    </row>
    <row r="100" spans="1:3" ht="38.25">
      <c r="A100" s="42"/>
      <c r="B100" s="58" t="s">
        <v>173</v>
      </c>
      <c r="C100" s="29">
        <v>68592</v>
      </c>
    </row>
    <row r="101" spans="1:3" ht="25.5">
      <c r="A101" s="42"/>
      <c r="B101" s="58" t="s">
        <v>194</v>
      </c>
      <c r="C101" s="29">
        <v>759</v>
      </c>
    </row>
    <row r="102" spans="1:3" ht="51">
      <c r="A102" s="42"/>
      <c r="B102" s="58" t="s">
        <v>174</v>
      </c>
      <c r="C102" s="29">
        <v>246</v>
      </c>
    </row>
    <row r="103" spans="1:3" ht="51">
      <c r="A103" s="42"/>
      <c r="B103" s="58" t="s">
        <v>175</v>
      </c>
      <c r="C103" s="29">
        <v>438</v>
      </c>
    </row>
    <row r="104" spans="1:3">
      <c r="A104" s="42"/>
      <c r="B104" s="58" t="s">
        <v>176</v>
      </c>
      <c r="C104" s="29">
        <v>4842.59</v>
      </c>
    </row>
    <row r="105" spans="1:3">
      <c r="A105" s="42"/>
      <c r="B105" s="58" t="s">
        <v>177</v>
      </c>
      <c r="C105" s="29">
        <v>5302.19</v>
      </c>
    </row>
    <row r="106" spans="1:3" ht="25.5">
      <c r="A106" s="42"/>
      <c r="B106" s="58" t="s">
        <v>178</v>
      </c>
      <c r="C106" s="29">
        <v>4204.6000000000004</v>
      </c>
    </row>
    <row r="107" spans="1:3" ht="38.25">
      <c r="A107" s="42"/>
      <c r="B107" s="59" t="s">
        <v>179</v>
      </c>
      <c r="C107" s="29">
        <v>25832.51</v>
      </c>
    </row>
    <row r="108" spans="1:3" ht="25.5">
      <c r="A108" s="60" t="s">
        <v>140</v>
      </c>
      <c r="B108" s="61" t="s">
        <v>105</v>
      </c>
      <c r="C108" s="54">
        <f>C109+C110+C120+C122+C121+C123</f>
        <v>1207997.8</v>
      </c>
    </row>
    <row r="109" spans="1:3" ht="38.25">
      <c r="A109" s="42" t="s">
        <v>141</v>
      </c>
      <c r="B109" s="62" t="s">
        <v>155</v>
      </c>
      <c r="C109" s="29">
        <f>49147+3703</f>
        <v>52850</v>
      </c>
    </row>
    <row r="110" spans="1:3" ht="25.5">
      <c r="A110" s="55" t="s">
        <v>142</v>
      </c>
      <c r="B110" s="63" t="s">
        <v>106</v>
      </c>
      <c r="C110" s="57">
        <f>SUM(C111:C119)</f>
        <v>59871</v>
      </c>
    </row>
    <row r="111" spans="1:3" ht="38.25">
      <c r="A111" s="42"/>
      <c r="B111" s="64" t="s">
        <v>150</v>
      </c>
      <c r="C111" s="29">
        <v>741</v>
      </c>
    </row>
    <row r="112" spans="1:3" ht="76.5">
      <c r="A112" s="42"/>
      <c r="B112" s="64" t="s">
        <v>151</v>
      </c>
      <c r="C112" s="29">
        <v>33732</v>
      </c>
    </row>
    <row r="113" spans="1:5" ht="51">
      <c r="A113" s="42"/>
      <c r="B113" s="64" t="s">
        <v>156</v>
      </c>
      <c r="C113" s="29">
        <v>5370</v>
      </c>
    </row>
    <row r="114" spans="1:5" ht="38.25">
      <c r="A114" s="42"/>
      <c r="B114" s="64" t="s">
        <v>157</v>
      </c>
      <c r="C114" s="29">
        <v>2871</v>
      </c>
    </row>
    <row r="115" spans="1:5" ht="25.5">
      <c r="A115" s="42"/>
      <c r="B115" s="65" t="s">
        <v>159</v>
      </c>
      <c r="C115" s="29">
        <v>869</v>
      </c>
    </row>
    <row r="116" spans="1:5" ht="25.5">
      <c r="A116" s="42"/>
      <c r="B116" s="64" t="s">
        <v>160</v>
      </c>
      <c r="C116" s="29">
        <v>540</v>
      </c>
    </row>
    <row r="117" spans="1:5" ht="25.5">
      <c r="A117" s="42"/>
      <c r="B117" s="64" t="s">
        <v>162</v>
      </c>
      <c r="C117" s="29">
        <v>12118</v>
      </c>
    </row>
    <row r="118" spans="1:5" ht="51">
      <c r="A118" s="42"/>
      <c r="B118" s="65" t="s">
        <v>161</v>
      </c>
      <c r="C118" s="29">
        <v>1748</v>
      </c>
    </row>
    <row r="119" spans="1:5" ht="102">
      <c r="A119" s="42"/>
      <c r="B119" s="65" t="s">
        <v>163</v>
      </c>
      <c r="C119" s="29">
        <v>1882</v>
      </c>
    </row>
    <row r="120" spans="1:5" ht="51">
      <c r="A120" s="42" t="s">
        <v>143</v>
      </c>
      <c r="B120" s="66" t="s">
        <v>152</v>
      </c>
      <c r="C120" s="29">
        <f>30594+978+306</f>
        <v>31878</v>
      </c>
    </row>
    <row r="121" spans="1:5" ht="51">
      <c r="A121" s="42" t="s">
        <v>144</v>
      </c>
      <c r="B121" s="44" t="s">
        <v>164</v>
      </c>
      <c r="C121" s="29">
        <v>39845.800000000003</v>
      </c>
    </row>
    <row r="122" spans="1:5" ht="25.5">
      <c r="A122" s="42" t="s">
        <v>145</v>
      </c>
      <c r="B122" s="66" t="s">
        <v>107</v>
      </c>
      <c r="C122" s="29">
        <v>4739</v>
      </c>
    </row>
    <row r="123" spans="1:5" ht="12.75" customHeight="1">
      <c r="A123" s="55" t="s">
        <v>146</v>
      </c>
      <c r="B123" s="67" t="s">
        <v>108</v>
      </c>
      <c r="C123" s="57">
        <f>SUM(C124:C126)</f>
        <v>1018814</v>
      </c>
    </row>
    <row r="124" spans="1:5" s="31" customFormat="1" ht="102">
      <c r="A124" s="42"/>
      <c r="B124" s="65" t="s">
        <v>153</v>
      </c>
      <c r="C124" s="29">
        <f>489287+142080+15084+208+4472+3200</f>
        <v>654331</v>
      </c>
      <c r="D124" s="80"/>
      <c r="E124" s="79"/>
    </row>
    <row r="125" spans="1:5" s="31" customFormat="1" ht="76.5">
      <c r="A125" s="42"/>
      <c r="B125" s="65" t="s">
        <v>154</v>
      </c>
      <c r="C125" s="29">
        <f>255142+38264+52971+5718</f>
        <v>352095</v>
      </c>
      <c r="D125" s="80"/>
      <c r="E125" s="79"/>
    </row>
    <row r="126" spans="1:5" ht="25.5">
      <c r="A126" s="42"/>
      <c r="B126" s="65" t="s">
        <v>158</v>
      </c>
      <c r="C126" s="29">
        <v>12388</v>
      </c>
    </row>
    <row r="127" spans="1:5" ht="12.75" customHeight="1">
      <c r="A127" s="60" t="s">
        <v>147</v>
      </c>
      <c r="B127" s="68" t="s">
        <v>109</v>
      </c>
      <c r="C127" s="54">
        <f>C128+C129</f>
        <v>10282</v>
      </c>
    </row>
    <row r="128" spans="1:5" ht="38.25">
      <c r="A128" s="43" t="s">
        <v>148</v>
      </c>
      <c r="B128" s="69" t="s">
        <v>110</v>
      </c>
      <c r="C128" s="29">
        <v>9900</v>
      </c>
    </row>
    <row r="129" spans="1:5" ht="33" customHeight="1">
      <c r="A129" s="23" t="s">
        <v>149</v>
      </c>
      <c r="B129" s="40" t="s">
        <v>111</v>
      </c>
      <c r="C129" s="29">
        <v>382</v>
      </c>
    </row>
    <row r="130" spans="1:5" s="72" customFormat="1" ht="12.75" customHeight="1">
      <c r="A130" s="70"/>
      <c r="B130" s="71" t="s">
        <v>112</v>
      </c>
      <c r="C130" s="50">
        <f>C19+C78</f>
        <v>4935179.1237399988</v>
      </c>
      <c r="D130" s="83"/>
      <c r="E130" s="84"/>
    </row>
    <row r="131" spans="1:5">
      <c r="A131" s="73"/>
      <c r="B131" s="74" t="s">
        <v>113</v>
      </c>
      <c r="C131" s="75">
        <f>C130</f>
        <v>4935179.1237399988</v>
      </c>
    </row>
    <row r="132" spans="1:5">
      <c r="C132" s="81"/>
    </row>
  </sheetData>
  <mergeCells count="12">
    <mergeCell ref="B1:C1"/>
    <mergeCell ref="B2:C2"/>
    <mergeCell ref="B3:C3"/>
    <mergeCell ref="B5:C5"/>
    <mergeCell ref="B6:C6"/>
    <mergeCell ref="A14:C14"/>
    <mergeCell ref="B7:C7"/>
    <mergeCell ref="B8:C8"/>
    <mergeCell ref="B9:C9"/>
    <mergeCell ref="B10:C10"/>
    <mergeCell ref="B11:C11"/>
    <mergeCell ref="B12:C12"/>
  </mergeCells>
  <pageMargins left="0.98425196850393704" right="0.39370078740157483" top="0.31496062992125984" bottom="0.19685039370078741" header="0.23622047244094491" footer="0.11811023622047245"/>
  <pageSetup paperSize="9" scale="80" fitToHeight="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1_доходы 2019  </vt:lpstr>
      <vt:lpstr>'1_доходы 2019  '!Заголовки_для_печати</vt:lpstr>
      <vt:lpstr>'1_доходы 2019  '!Область_печати</vt:lpstr>
    </vt:vector>
  </TitlesOfParts>
  <Company>Финуправление Рузского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Буздина ВБ</dc:creator>
  <cp:lastModifiedBy>Лукина ЕМ</cp:lastModifiedBy>
  <cp:lastPrinted>2019-04-25T13:05:38Z</cp:lastPrinted>
  <dcterms:created xsi:type="dcterms:W3CDTF">2017-11-15T18:44:11Z</dcterms:created>
  <dcterms:modified xsi:type="dcterms:W3CDTF">2019-04-25T13:05:41Z</dcterms:modified>
  <dc:description>exif_MSED_b923f7ce716b59fcf97a074dbbee9e7a3bc0113554f32694f29d058409102d7e</dc:description>
</cp:coreProperties>
</file>