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Бухгалтерия\ИСПОЛНЕНИЕ ОКРУГ\2023 год\год\Совет депутатов\На сайт\"/>
    </mc:Choice>
  </mc:AlternateContent>
  <xr:revisionPtr revIDLastSave="0" documentId="13_ncr:1_{ACD32392-286C-4D5B-BEA0-DC7EC0F73E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_FilterDatabase" localSheetId="0" hidden="1">Доходы!$A$5:$I$149</definedName>
    <definedName name="_xlnm.Print_Titles" localSheetId="0">Доходы!$4:$4</definedName>
    <definedName name="_xlnm.Print_Area" localSheetId="0">Доходы!$A$1:$E$149</definedName>
  </definedNames>
  <calcPr calcId="191029"/>
</workbook>
</file>

<file path=xl/calcChain.xml><?xml version="1.0" encoding="utf-8"?>
<calcChain xmlns="http://schemas.openxmlformats.org/spreadsheetml/2006/main">
  <c r="D137" i="1" l="1"/>
  <c r="C137" i="1"/>
  <c r="E138" i="1"/>
  <c r="E125" i="1"/>
  <c r="E124" i="1"/>
  <c r="D92" i="1"/>
  <c r="C92" i="1"/>
  <c r="C53" i="1"/>
  <c r="D53" i="1"/>
  <c r="D47" i="1"/>
  <c r="C47" i="1"/>
  <c r="D34" i="1"/>
  <c r="C34" i="1"/>
  <c r="D8" i="1"/>
  <c r="C8" i="1"/>
  <c r="C7" i="1" s="1"/>
  <c r="D143" i="1"/>
  <c r="C143" i="1"/>
  <c r="E144" i="1"/>
  <c r="E123" i="1"/>
  <c r="E115" i="1"/>
  <c r="E114" i="1"/>
  <c r="D107" i="1"/>
  <c r="C107" i="1"/>
  <c r="C78" i="1"/>
  <c r="D78" i="1"/>
  <c r="D66" i="1"/>
  <c r="C66" i="1"/>
  <c r="E67" i="1"/>
  <c r="D40" i="1"/>
  <c r="C40" i="1"/>
  <c r="D27" i="1"/>
  <c r="E25" i="1"/>
  <c r="E137" i="1" l="1"/>
  <c r="E40" i="1"/>
  <c r="E146" i="1"/>
  <c r="E142" i="1"/>
  <c r="E140" i="1"/>
  <c r="E136" i="1"/>
  <c r="E134" i="1"/>
  <c r="E132" i="1"/>
  <c r="E130" i="1"/>
  <c r="E127" i="1"/>
  <c r="E121" i="1"/>
  <c r="E119" i="1"/>
  <c r="E117" i="1"/>
  <c r="E113" i="1"/>
  <c r="E111" i="1"/>
  <c r="E108" i="1"/>
  <c r="E104" i="1"/>
  <c r="D118" i="1"/>
  <c r="D102" i="1"/>
  <c r="D101" i="1" s="1"/>
  <c r="E93" i="1"/>
  <c r="E91" i="1"/>
  <c r="E89" i="1"/>
  <c r="E88" i="1"/>
  <c r="D90" i="1"/>
  <c r="C90" i="1"/>
  <c r="D87" i="1"/>
  <c r="C87" i="1"/>
  <c r="E86" i="1"/>
  <c r="D85" i="1"/>
  <c r="C85" i="1"/>
  <c r="E82" i="1"/>
  <c r="E80" i="1"/>
  <c r="D81" i="1"/>
  <c r="C81" i="1"/>
  <c r="E75" i="1"/>
  <c r="E74" i="1"/>
  <c r="E73" i="1"/>
  <c r="D72" i="1"/>
  <c r="D71" i="1" s="1"/>
  <c r="C72" i="1"/>
  <c r="D64" i="1"/>
  <c r="D63" i="1" s="1"/>
  <c r="D61" i="1"/>
  <c r="D59" i="1"/>
  <c r="D57" i="1"/>
  <c r="D42" i="1"/>
  <c r="D23" i="1"/>
  <c r="E69" i="1"/>
  <c r="E65" i="1"/>
  <c r="E62" i="1"/>
  <c r="E60" i="1"/>
  <c r="E58" i="1"/>
  <c r="E55" i="1"/>
  <c r="E11" i="1"/>
  <c r="E10" i="1"/>
  <c r="D141" i="1"/>
  <c r="D139" i="1"/>
  <c r="D133" i="1"/>
  <c r="D135" i="1"/>
  <c r="D131" i="1"/>
  <c r="D129" i="1"/>
  <c r="D128" i="1" s="1"/>
  <c r="D126" i="1"/>
  <c r="D122" i="1"/>
  <c r="D120" i="1"/>
  <c r="D116" i="1"/>
  <c r="D112" i="1"/>
  <c r="D110" i="1"/>
  <c r="D45" i="1"/>
  <c r="D37" i="1"/>
  <c r="D32" i="1"/>
  <c r="D30" i="1"/>
  <c r="D17" i="1"/>
  <c r="D16" i="1" s="1"/>
  <c r="C141" i="1"/>
  <c r="C139" i="1"/>
  <c r="C135" i="1"/>
  <c r="C133" i="1"/>
  <c r="C131" i="1"/>
  <c r="C129" i="1"/>
  <c r="C126" i="1"/>
  <c r="C122" i="1"/>
  <c r="C120" i="1"/>
  <c r="C118" i="1"/>
  <c r="C116" i="1"/>
  <c r="C112" i="1"/>
  <c r="C110" i="1"/>
  <c r="C102" i="1"/>
  <c r="C101" i="1" s="1"/>
  <c r="C64" i="1"/>
  <c r="C63" i="1" s="1"/>
  <c r="C61" i="1"/>
  <c r="C59" i="1"/>
  <c r="C57" i="1"/>
  <c r="C45" i="1"/>
  <c r="C42" i="1"/>
  <c r="C37" i="1"/>
  <c r="C32" i="1"/>
  <c r="C30" i="1"/>
  <c r="E24" i="1"/>
  <c r="E21" i="1"/>
  <c r="E20" i="1"/>
  <c r="E19" i="1"/>
  <c r="E13" i="1"/>
  <c r="E12" i="1"/>
  <c r="E9" i="1"/>
  <c r="C128" i="1" l="1"/>
  <c r="C109" i="1"/>
  <c r="E81" i="1"/>
  <c r="D109" i="1"/>
  <c r="C84" i="1"/>
  <c r="D22" i="1"/>
  <c r="E122" i="1"/>
  <c r="E131" i="1"/>
  <c r="E139" i="1"/>
  <c r="E126" i="1"/>
  <c r="E129" i="1"/>
  <c r="E110" i="1"/>
  <c r="E120" i="1"/>
  <c r="E133" i="1"/>
  <c r="E141" i="1"/>
  <c r="E135" i="1"/>
  <c r="E87" i="1"/>
  <c r="E112" i="1"/>
  <c r="E118" i="1"/>
  <c r="E103" i="1"/>
  <c r="E116" i="1"/>
  <c r="E102" i="1"/>
  <c r="E90" i="1"/>
  <c r="E85" i="1"/>
  <c r="E78" i="1"/>
  <c r="E72" i="1"/>
  <c r="D52" i="1"/>
  <c r="D51" i="1" s="1"/>
  <c r="E57" i="1"/>
  <c r="E59" i="1"/>
  <c r="E61" i="1"/>
  <c r="E42" i="1"/>
  <c r="E63" i="1"/>
  <c r="D39" i="1"/>
  <c r="D36" i="1" s="1"/>
  <c r="E92" i="1"/>
  <c r="E41" i="1"/>
  <c r="C27" i="1"/>
  <c r="C71" i="1"/>
  <c r="E71" i="1" s="1"/>
  <c r="E32" i="1"/>
  <c r="E143" i="1"/>
  <c r="E45" i="1"/>
  <c r="E101" i="1"/>
  <c r="E46" i="1"/>
  <c r="E47" i="1"/>
  <c r="E37" i="1"/>
  <c r="E68" i="1"/>
  <c r="E38" i="1"/>
  <c r="E70" i="1"/>
  <c r="C17" i="1"/>
  <c r="C16" i="1" s="1"/>
  <c r="E33" i="1"/>
  <c r="E48" i="1"/>
  <c r="E54" i="1"/>
  <c r="C44" i="1"/>
  <c r="E18" i="1"/>
  <c r="E43" i="1"/>
  <c r="E64" i="1"/>
  <c r="D7" i="1"/>
  <c r="D84" i="1"/>
  <c r="D77" i="1"/>
  <c r="D44" i="1"/>
  <c r="C23" i="1"/>
  <c r="E107" i="1"/>
  <c r="C39" i="1"/>
  <c r="C77" i="1"/>
  <c r="E128" i="1" l="1"/>
  <c r="C22" i="1"/>
  <c r="D6" i="1"/>
  <c r="E16" i="1"/>
  <c r="E66" i="1"/>
  <c r="E39" i="1"/>
  <c r="E109" i="1"/>
  <c r="E22" i="1"/>
  <c r="C106" i="1"/>
  <c r="C105" i="1" s="1"/>
  <c r="C36" i="1"/>
  <c r="E36" i="1" s="1"/>
  <c r="E17" i="1"/>
  <c r="E84" i="1"/>
  <c r="E23" i="1"/>
  <c r="E77" i="1"/>
  <c r="C52" i="1"/>
  <c r="E53" i="1"/>
  <c r="E44" i="1"/>
  <c r="E7" i="1"/>
  <c r="E8" i="1"/>
  <c r="D106" i="1"/>
  <c r="D105" i="1" s="1"/>
  <c r="D149" i="1" l="1"/>
  <c r="E105" i="1"/>
  <c r="E106" i="1"/>
  <c r="E52" i="1"/>
  <c r="C51" i="1"/>
  <c r="C6" i="1" s="1"/>
  <c r="E51" i="1" l="1"/>
  <c r="C149" i="1" l="1"/>
  <c r="E149" i="1" s="1"/>
  <c r="E6" i="1"/>
</calcChain>
</file>

<file path=xl/sharedStrings.xml><?xml version="1.0" encoding="utf-8"?>
<sst xmlns="http://schemas.openxmlformats.org/spreadsheetml/2006/main" count="295" uniqueCount="291">
  <si>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</si>
  <si>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</si>
  <si>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</si>
  <si>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</si>
  <si>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</si>
  <si>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</si>
  <si>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</si>
  <si>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</si>
  <si>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</si>
  <si>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</si>
  <si>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</si>
  <si>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</si>
  <si>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</si>
  <si>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</si>
  <si>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</si>
  <si>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</si>
  <si>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</si>
  <si>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</si>
  <si>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</si>
  <si>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</si>
  <si>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</si>
  <si>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</si>
  <si>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субсидии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</si>
  <si>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</si>
  <si>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</si>
  <si>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</si>
  <si>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Прочие доходы от компенсации затрат бюджетов городских округов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</si>
  <si>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</si>
  <si>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неналоговые доходы бюджетов городских округов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</si>
  <si>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</si>
  <si>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2 02 40000 00 0000 150</t>
  </si>
  <si>
    <t>2 02 35082 04 0000 150</t>
  </si>
  <si>
    <t>2 02 35118 04 0000 150</t>
  </si>
  <si>
    <t>2 02 39999 04 0000 150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</si>
  <si>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</si>
  <si>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</si>
  <si>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 за наем жилых помещений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</si>
  <si>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</si>
  <si>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Субсидии бюджетам городских округов на поддержку отрасли культуры</t>
  </si>
  <si>
    <t>Код дохода</t>
  </si>
  <si>
    <t>Наименование кода дохода</t>
  </si>
  <si>
    <t>1 00 00000 00 0000 000</t>
  </si>
  <si>
    <t>НАЛОГОВЫЕ И НЕНАЛОГОВЫЕ ДОХОДЫ</t>
  </si>
  <si>
    <t>1 01 00000 00 0000 000</t>
  </si>
  <si>
    <t>1 01 02000 01 0000 110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</si>
  <si>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</si>
  <si>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</si>
  <si>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</si>
  <si>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</si>
  <si>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</si>
  <si>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</si>
  <si>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</si>
  <si>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</si>
  <si>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</si>
  <si>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</si>
  <si>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</si>
  <si>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</si>
  <si>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</si>
  <si>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</si>
  <si>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</si>
  <si>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</si>
  <si>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</si>
  <si>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</si>
  <si>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</si>
  <si>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</si>
  <si>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</si>
  <si>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</si>
  <si>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</si>
  <si>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1 05 01000 00 0000 110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</si>
  <si>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</si>
  <si>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</si>
  <si>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</si>
  <si>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</si>
  <si>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</si>
  <si>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1 05 02010 02 0000 110</t>
  </si>
  <si>
    <t>1 05 03000 01 0000 110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</si>
  <si>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</si>
  <si>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</si>
  <si>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</si>
  <si>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</si>
  <si>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</si>
  <si>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</si>
  <si>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1 06 01000 00 0000 110</t>
  </si>
  <si>
    <t>Налог на имущество физических лиц</t>
  </si>
  <si>
    <t>1 06 01020 04 0000 110</t>
  </si>
  <si>
    <t>1 06 06000 00 0000 110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</si>
  <si>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</si>
  <si>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</si>
  <si>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</si>
  <si>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</si>
  <si>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</si>
  <si>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</si>
  <si>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</si>
  <si>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</si>
  <si>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</si>
  <si>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</si>
  <si>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</si>
  <si>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</si>
  <si>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</si>
  <si>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</si>
  <si>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</si>
  <si>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</si>
  <si>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</si>
  <si>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</si>
  <si>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</si>
  <si>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</si>
  <si>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</si>
  <si>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</si>
  <si>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</si>
  <si>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</si>
  <si>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</si>
  <si>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</si>
  <si>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</si>
  <si>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</si>
  <si>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</si>
  <si>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</si>
  <si>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</si>
  <si>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</si>
  <si>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</si>
  <si>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</si>
  <si>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</si>
  <si>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</si>
  <si>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</si>
  <si>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</si>
  <si>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</si>
  <si>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</si>
  <si>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1 11 05312 04 0000 120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</si>
  <si>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</si>
  <si>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</si>
  <si>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1 11 09044 04 0002 120</t>
  </si>
  <si>
    <t>1 11 09080 04 0001 120</t>
  </si>
  <si>
    <t>1 11 09080 04 0002 120</t>
  </si>
  <si>
    <t>1 12 00000 00 0000 000</t>
  </si>
  <si>
    <t>1 12 01000 01 0000 120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</si>
  <si>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</si>
  <si>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</si>
  <si>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</si>
  <si>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</si>
  <si>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1 12 01 04101 0000 120</t>
  </si>
  <si>
    <t>Плата за размещение отходов производства</t>
  </si>
  <si>
    <t>1 12 01 04201 0000 120</t>
  </si>
  <si>
    <t>Плата за размещение твердых коммунальных отходов</t>
  </si>
  <si>
    <t>1 13 00 00000 0000 000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</si>
  <si>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</si>
  <si>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</si>
  <si>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</si>
  <si>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1 13 01994 04 0000 130</t>
  </si>
  <si>
    <t>1 13 02000 00 0000 130</t>
  </si>
  <si>
    <t>Доходы от компенсации затрат государства</t>
  </si>
  <si>
    <t>1 13 02064 04 0000 130</t>
  </si>
  <si>
    <t>1 13 02994 04 0000 130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</si>
  <si>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</si>
  <si>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</si>
  <si>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</si>
  <si>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</si>
  <si>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</si>
  <si>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</si>
  <si>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</si>
  <si>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</si>
  <si>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</si>
  <si>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</si>
  <si>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</si>
  <si>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</si>
  <si>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</si>
  <si>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</si>
  <si>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</si>
  <si>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 xml:space="preserve"> 1 16 10100 04 0000 140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</si>
  <si>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</si>
  <si>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</si>
  <si>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</si>
  <si>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</si>
  <si>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1 17 05000 00 0000 180</t>
  </si>
  <si>
    <t>Прочие неналоговые доходы</t>
  </si>
  <si>
    <t>1 17 05040 04 0000 180</t>
  </si>
  <si>
    <t>1 17 05040 04 0002 180</t>
  </si>
  <si>
    <t>Прочие неналоговые доходы бюджетов городских округов(поруб. билеты)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</si>
  <si>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</si>
  <si>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</si>
  <si>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</si>
  <si>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</si>
  <si>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</si>
  <si>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</si>
  <si>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</si>
  <si>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</si>
  <si>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</si>
  <si>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2 02 20077 04 0000 150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</si>
  <si>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</si>
  <si>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</si>
  <si>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</si>
  <si>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</si>
  <si>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2 02 20302 00 0000 150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</si>
  <si>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</si>
  <si>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2 02 20302 04 0000 150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</si>
  <si>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</si>
  <si>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2 02 25304 00 0000 150</t>
  </si>
  <si>
    <t>2 02 25304 04 0000 150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</si>
  <si>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</si>
  <si>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</si>
  <si>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</si>
  <si>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2 02 25519 00 0000 150</t>
  </si>
  <si>
    <t>Субсидии бюджетам на поддержку отрасли культуры</t>
  </si>
  <si>
    <t>2 02 25519 04 0000 150</t>
  </si>
  <si>
    <t>2 02 29999 00 0000 150</t>
  </si>
  <si>
    <t>Прочие субсидии</t>
  </si>
  <si>
    <t>2 02 29999 04 0000 150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</si>
  <si>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</si>
  <si>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</si>
  <si>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</si>
  <si>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</si>
  <si>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</si>
  <si>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</si>
  <si>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</si>
  <si>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</si>
  <si>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</si>
  <si>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</si>
  <si>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</si>
  <si>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</si>
  <si>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</si>
  <si>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</si>
  <si>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</si>
  <si>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</si>
  <si>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</si>
  <si>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</si>
  <si>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2 02 39999 00 0000 150</t>
  </si>
  <si>
    <t>Прочие субвенции</t>
  </si>
  <si>
    <t>Прочие субвенции бюджетам городских округов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</si>
  <si>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</si>
  <si>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</si>
  <si>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</si>
  <si>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</si>
  <si>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</si>
  <si>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ИТОГО  </t>
  </si>
  <si>
    <t>Ед. измерения: тыс.руб.</t>
  </si>
  <si>
    <t>Исполнено</t>
  </si>
  <si>
    <t>% исполнения к плану</t>
  </si>
  <si>
    <t>1 05 01050 01 0000 110</t>
  </si>
  <si>
    <t>Минимальный налог, зачисляемый в бюджеты субъектов РФ (за период до 1 января 2016 года)</t>
  </si>
  <si>
    <t xml:space="preserve"> 1 16 01000 01 0000 140</t>
  </si>
  <si>
    <t>Административные штрафы, установленные Клдексом Российской Федерации об административных правонарушениях</t>
  </si>
  <si>
    <t>Штрафы, пени, неустойки,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</si>
  <si>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</si>
  <si>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 1 16 10123 01 0000 140</t>
  </si>
  <si>
    <t>2 18 00000 00 0000 150</t>
  </si>
  <si>
    <t>ДОХОДЫ БЮДЖЕТОВ БЮДЖЕТНОЙ СИСТЕМЫ ОТ ВОЗВРАТА ОСТАТКОВ СУБСИДИЙ, СУБВЕНЦИЙ И ИНЫХ МЕЖБЮДЖЕТНЫХ ТРАНСФЕРТОВ, ИМЕЮЩИХ ЦЕЛЕВОЕ НАЗНАЧЕНИЕ, ПРОШЛЫХ ЛЕТ</t>
  </si>
  <si>
    <t>1 09 00000 00 0000 000</t>
  </si>
  <si>
    <t>ЗАДОЛЖЕННОСТЬ И ПЕРЕРАСЧЕТЫ ПО ОТМЕНЕННЫМ НАЛОГАМ , СБОРАМ И ИНЫМ ОБЯЗАТЕЛЬНЫМ ПЛАТЕЖАМ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</si>
  <si>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</si>
  <si>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</si>
  <si>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1 11 09044 04 0001 120</t>
  </si>
  <si>
    <t>Прочие поступления от использования имущества (РНР)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</si>
  <si>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</si>
  <si>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</t>
  </si>
  <si>
    <t xml:space="preserve"> 1 16 02000 02 0000 140</t>
  </si>
  <si>
    <t>Административные штрафы, установленные законом субъекта Российской Федерации об административных правонарушениях</t>
  </si>
  <si>
    <t xml:space="preserve"> 1 16 10030 04 0000 140</t>
  </si>
  <si>
    <t xml:space="preserve">платежи по искам о возмещении ущерба, а также платежи уплачиваемые при добровольном возмещении ущерба, причиненного муниципальному имуществу </t>
  </si>
  <si>
    <t>2 02 20300 00 0000 150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</si>
  <si>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государственной корпорации - Фонда содействия реформированию жилищно-коммунального хозяйства</t>
  </si>
  <si>
    <t>2 02 20300 04 0000 150</t>
  </si>
  <si>
    <t>2 02 45519 04 0000 150</t>
  </si>
  <si>
    <t>2 02 19999 04 0000 150</t>
  </si>
  <si>
    <t>Прочие дотации бюджетам городских округов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</si>
  <si>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</si>
  <si>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</si>
  <si>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</si>
  <si>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</si>
  <si>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</si>
  <si>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</si>
  <si>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</si>
  <si>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1 05 07000 01 0000 110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</si>
  <si>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</si>
  <si>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1 05 07000 01 1000 110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</si>
  <si>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</si>
  <si>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Показатели доходов бюджета Рузского городского округа Московской области за 2023 год по кодам классификации доходов бюджетов</t>
  </si>
  <si>
    <t>Уточненный план на 2023 год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</si>
  <si>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</si>
  <si>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</si>
  <si>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1 16 07000 00 0000 140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</si>
  <si>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</si>
  <si>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</si>
  <si>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2 02 25786 00 0000 150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</si>
  <si>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</si>
  <si>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</si>
  <si>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2 02 25786 04 0000 150</t>
  </si>
  <si>
    <t>2 02 35179 00 0000 150</t>
  </si>
  <si>
    <t>2 02 35179 04 0000 150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</si>
  <si>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</si>
  <si>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</si>
  <si>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(расчет)</t>
  </si>
  <si>
    <t>1 11 05012 04 0002 120</t>
  </si>
  <si>
    <t xml:space="preserve">Приложение № 2 к решению об исполнении бюджета Рузского городского округа  Московской области за 2023 год                     от "  "       2024 года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</si>
</sst>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[&gt;=50]#,##0.0,;[Red][&lt;=-50]\-#,##0.0,;#,##0.0,"/>
    <numFmt numFmtId="166" formatCode="#,##0.0"/>
    <numFmt numFmtId="167" formatCode="#,##0.0_ ;[Red]\-#,##0.0\ "/>
    <numFmt numFmtId="168" formatCode="#,##0.00_ ;[Red]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27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4" fillId="0" borderId="0">
      <alignment horizontal="righ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0" fontId="20" fillId="0" borderId="0" applyProtection="0"/>
    <xf numFmtId="0" fontId="20" fillId="0" borderId="0" applyProtection="0"/>
    <xf numFmtId="0" fontId="2" fillId="0" borderId="0"/>
    <xf numFmtId="0" fontId="2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1" fillId="0" borderId="0"/>
    <xf numFmtId="0" fontId="1" fillId="0" borderId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20" fillId="0" borderId="0">
      <alignment horizontal="right" vertical="top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21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21" borderId="0">
      <alignment horizontal="left" vertical="top" wrapText="1"/>
      <protection locked="0" hidden="1"/>
    </xf>
    <xf numFmtId="49" fontId="20" fillId="0" borderId="0">
      <alignment horizontal="left" vertical="top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49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0" borderId="11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2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49" fontId="20" fillId="21" borderId="11">
      <alignment horizontal="center" vertical="center" wrapText="1"/>
      <protection locked="0" hidden="1"/>
    </xf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4" fillId="12" borderId="0" applyNumberFormat="0" applyBorder="0" applyAlignment="0" applyProtection="0"/>
    <xf numFmtId="0" fontId="3" fillId="5" borderId="0" applyNumberFormat="0" applyBorder="0" applyAlignment="0" applyProtection="0"/>
    <xf numFmtId="0" fontId="4" fillId="9" borderId="0" applyNumberFormat="0" applyBorder="0" applyAlignment="0" applyProtection="0"/>
    <xf numFmtId="0" fontId="3" fillId="6" borderId="0" applyNumberFormat="0" applyBorder="0" applyAlignment="0" applyProtection="0"/>
    <xf numFmtId="0" fontId="4" fillId="10" borderId="0" applyNumberFormat="0" applyBorder="0" applyAlignment="0" applyProtection="0"/>
    <xf numFmtId="0" fontId="3" fillId="7" borderId="0" applyNumberFormat="0" applyBorder="0" applyAlignment="0" applyProtection="0"/>
    <xf numFmtId="0" fontId="4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4" fillId="14" borderId="0" applyNumberFormat="0" applyBorder="0" applyAlignment="0" applyProtection="0"/>
    <xf numFmtId="0" fontId="3" fillId="10" borderId="0" applyNumberFormat="0" applyBorder="0" applyAlignment="0" applyProtection="0"/>
    <xf numFmtId="0" fontId="4" fillId="15" borderId="0" applyNumberFormat="0" applyBorder="0" applyAlignment="0" applyProtection="0"/>
    <xf numFmtId="0" fontId="3" fillId="5" borderId="0" applyNumberFormat="0" applyBorder="0" applyAlignment="0" applyProtection="0"/>
    <xf numFmtId="0" fontId="4" fillId="16" borderId="0" applyNumberFormat="0" applyBorder="0" applyAlignment="0" applyProtection="0"/>
    <xf numFmtId="0" fontId="3" fillId="8" borderId="0" applyNumberFormat="0" applyBorder="0" applyAlignment="0" applyProtection="0"/>
    <xf numFmtId="0" fontId="4" fillId="17" borderId="0" applyNumberFormat="0" applyBorder="0" applyAlignment="0" applyProtection="0"/>
    <xf numFmtId="0" fontId="3" fillId="11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4" fillId="15" borderId="0" applyNumberFormat="0" applyBorder="0" applyAlignment="0" applyProtection="0"/>
    <xf numFmtId="0" fontId="6" fillId="20" borderId="2" applyNumberFormat="0" applyAlignment="0" applyProtection="0"/>
    <xf numFmtId="0" fontId="4" fillId="16" borderId="0" applyNumberFormat="0" applyBorder="0" applyAlignment="0" applyProtection="0"/>
    <xf numFmtId="0" fontId="7" fillId="20" borderId="1" applyNumberFormat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20" fillId="0" borderId="0">
      <alignment horizontal="left" vertical="top" wrapText="1"/>
      <protection locked="0" hidden="1"/>
    </xf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20" fillId="0" borderId="0">
      <alignment horizontal="left" vertical="top" wrapText="1"/>
      <protection locked="0" hidden="1"/>
    </xf>
    <xf numFmtId="0" fontId="20" fillId="0" borderId="0">
      <alignment horizontal="left" vertical="top" wrapText="1"/>
      <protection locked="0" hidden="1"/>
    </xf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0" fillId="0" borderId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2" fillId="0" borderId="0"/>
    <xf numFmtId="0" fontId="20" fillId="0" borderId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1" fillId="0" borderId="0"/>
    <xf numFmtId="0" fontId="2" fillId="24" borderId="8" applyNumberFormat="0" applyFont="0" applyAlignment="0" applyProtection="0"/>
    <xf numFmtId="0" fontId="20" fillId="0" borderId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0">
      <alignment horizontal="left" wrapText="1"/>
      <protection locked="0" hidden="1"/>
    </xf>
    <xf numFmtId="0" fontId="20" fillId="0" borderId="0">
      <alignment horizontal="left" wrapText="1"/>
      <protection locked="0" hidden="1"/>
    </xf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0" fillId="0" borderId="9">
      <alignment horizontal="left" wrapText="1"/>
      <protection locked="0" hidden="1"/>
    </xf>
    <xf numFmtId="0" fontId="20" fillId="0" borderId="9">
      <alignment horizontal="left" wrapText="1"/>
      <protection locked="0" hidden="1"/>
    </xf>
    <xf numFmtId="0" fontId="19" fillId="4" borderId="0" applyNumberFormat="0" applyBorder="0" applyAlignment="0" applyProtection="0"/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0" fontId="20" fillId="0" borderId="0">
      <alignment horizontal="center" vertical="center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2" fillId="0" borderId="0"/>
    <xf numFmtId="0" fontId="10" fillId="0" borderId="5" applyNumberFormat="0" applyFill="0" applyAlignment="0" applyProtection="0"/>
    <xf numFmtId="0" fontId="26" fillId="0" borderId="0"/>
  </cellStyleXfs>
  <cellXfs count="58">
    <xf numFmtId="0" fontId="0" fillId="0" borderId="0" xfId="0"/>
    <xf numFmtId="0" fontId="22" fillId="0" borderId="0" xfId="780" applyFont="1" applyAlignment="1">
      <alignment wrapText="1"/>
    </xf>
    <xf numFmtId="0" fontId="0" fillId="0" borderId="0" xfId="0" applyAlignment="1">
      <alignment wrapText="1"/>
    </xf>
    <xf numFmtId="49" fontId="23" fillId="0" borderId="12" xfId="0" applyNumberFormat="1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 wrapText="1"/>
    </xf>
    <xf numFmtId="49" fontId="27" fillId="0" borderId="12" xfId="0" applyNumberFormat="1" applyFont="1" applyBorder="1" applyAlignment="1">
      <alignment horizontal="left" vertical="center"/>
    </xf>
    <xf numFmtId="0" fontId="27" fillId="0" borderId="12" xfId="0" applyFont="1" applyBorder="1" applyAlignment="1">
      <alignment horizontal="left" vertical="center" wrapText="1"/>
    </xf>
    <xf numFmtId="49" fontId="23" fillId="27" borderId="12" xfId="0" applyNumberFormat="1" applyFont="1" applyFill="1" applyBorder="1" applyAlignment="1">
      <alignment horizontal="left" vertical="center"/>
    </xf>
    <xf numFmtId="0" fontId="23" fillId="27" borderId="12" xfId="0" applyFont="1" applyFill="1" applyBorder="1" applyAlignment="1">
      <alignment horizontal="left" vertical="center" wrapText="1"/>
    </xf>
    <xf numFmtId="49" fontId="27" fillId="27" borderId="12" xfId="0" applyNumberFormat="1" applyFont="1" applyFill="1" applyBorder="1" applyAlignment="1">
      <alignment horizontal="left" vertical="center"/>
    </xf>
    <xf numFmtId="0" fontId="27" fillId="27" borderId="12" xfId="0" applyFont="1" applyFill="1" applyBorder="1" applyAlignment="1">
      <alignment horizontal="left" vertical="center" wrapText="1"/>
    </xf>
    <xf numFmtId="0" fontId="27" fillId="29" borderId="12" xfId="0" applyFont="1" applyFill="1" applyBorder="1" applyAlignment="1">
      <alignment horizontal="center" vertical="center" wrapText="1"/>
    </xf>
    <xf numFmtId="49" fontId="23" fillId="25" borderId="12" xfId="0" applyNumberFormat="1" applyFont="1" applyFill="1" applyBorder="1" applyAlignment="1">
      <alignment horizontal="left" vertical="center"/>
    </xf>
    <xf numFmtId="0" fontId="23" fillId="25" borderId="12" xfId="0" applyFont="1" applyFill="1" applyBorder="1" applyAlignment="1">
      <alignment horizontal="left" vertical="center" wrapText="1"/>
    </xf>
    <xf numFmtId="49" fontId="23" fillId="26" borderId="12" xfId="0" applyNumberFormat="1" applyFont="1" applyFill="1" applyBorder="1" applyAlignment="1">
      <alignment horizontal="left" vertical="center"/>
    </xf>
    <xf numFmtId="0" fontId="23" fillId="26" borderId="12" xfId="0" applyFont="1" applyFill="1" applyBorder="1" applyAlignment="1">
      <alignment horizontal="left" vertical="center" wrapText="1"/>
    </xf>
    <xf numFmtId="0" fontId="27" fillId="29" borderId="12" xfId="0" applyFont="1" applyFill="1" applyBorder="1" applyAlignment="1">
      <alignment horizontal="center" vertical="center"/>
    </xf>
    <xf numFmtId="165" fontId="27" fillId="29" borderId="12" xfId="0" applyNumberFormat="1" applyFont="1" applyFill="1" applyBorder="1" applyAlignment="1">
      <alignment horizontal="center" vertical="center" wrapText="1"/>
    </xf>
    <xf numFmtId="0" fontId="28" fillId="29" borderId="14" xfId="0" applyFont="1" applyFill="1" applyBorder="1" applyAlignment="1">
      <alignment horizontal="center" vertical="center"/>
    </xf>
    <xf numFmtId="0" fontId="28" fillId="29" borderId="12" xfId="0" applyFont="1" applyFill="1" applyBorder="1" applyAlignment="1">
      <alignment horizontal="center"/>
    </xf>
    <xf numFmtId="0" fontId="28" fillId="29" borderId="14" xfId="0" applyFont="1" applyFill="1" applyBorder="1" applyAlignment="1">
      <alignment horizontal="center" vertical="center" wrapText="1"/>
    </xf>
    <xf numFmtId="49" fontId="23" fillId="30" borderId="12" xfId="0" applyNumberFormat="1" applyFont="1" applyFill="1" applyBorder="1" applyAlignment="1">
      <alignment horizontal="left" vertical="center"/>
    </xf>
    <xf numFmtId="0" fontId="23" fillId="30" borderId="12" xfId="0" applyFont="1" applyFill="1" applyBorder="1" applyAlignment="1">
      <alignment horizontal="left" vertical="center" wrapText="1"/>
    </xf>
    <xf numFmtId="167" fontId="27" fillId="0" borderId="12" xfId="0" applyNumberFormat="1" applyFont="1" applyBorder="1" applyAlignment="1">
      <alignment horizontal="right" vertical="center" wrapText="1"/>
    </xf>
    <xf numFmtId="166" fontId="23" fillId="25" borderId="12" xfId="0" applyNumberFormat="1" applyFont="1" applyFill="1" applyBorder="1" applyAlignment="1">
      <alignment horizontal="right" vertical="center" wrapText="1"/>
    </xf>
    <xf numFmtId="166" fontId="23" fillId="26" borderId="12" xfId="0" applyNumberFormat="1" applyFont="1" applyFill="1" applyBorder="1" applyAlignment="1">
      <alignment horizontal="right" vertical="center" wrapText="1"/>
    </xf>
    <xf numFmtId="166" fontId="23" fillId="0" borderId="12" xfId="0" applyNumberFormat="1" applyFont="1" applyBorder="1" applyAlignment="1">
      <alignment horizontal="right" vertical="center" wrapText="1"/>
    </xf>
    <xf numFmtId="166" fontId="27" fillId="0" borderId="12" xfId="0" applyNumberFormat="1" applyFont="1" applyBorder="1" applyAlignment="1">
      <alignment horizontal="right" vertical="center" wrapText="1"/>
    </xf>
    <xf numFmtId="166" fontId="23" fillId="30" borderId="12" xfId="0" applyNumberFormat="1" applyFont="1" applyFill="1" applyBorder="1" applyAlignment="1">
      <alignment horizontal="right" vertical="center" wrapText="1"/>
    </xf>
    <xf numFmtId="166" fontId="23" fillId="27" borderId="12" xfId="0" applyNumberFormat="1" applyFont="1" applyFill="1" applyBorder="1" applyAlignment="1">
      <alignment horizontal="right" vertical="center" wrapText="1"/>
    </xf>
    <xf numFmtId="166" fontId="23" fillId="28" borderId="12" xfId="0" applyNumberFormat="1" applyFont="1" applyFill="1" applyBorder="1" applyAlignment="1">
      <alignment horizontal="right" vertical="center" wrapText="1"/>
    </xf>
    <xf numFmtId="167" fontId="23" fillId="25" borderId="12" xfId="0" applyNumberFormat="1" applyFont="1" applyFill="1" applyBorder="1" applyAlignment="1">
      <alignment horizontal="right" vertical="center" wrapText="1"/>
    </xf>
    <xf numFmtId="167" fontId="23" fillId="26" borderId="12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167" fontId="23" fillId="30" borderId="12" xfId="0" applyNumberFormat="1" applyFont="1" applyFill="1" applyBorder="1" applyAlignment="1">
      <alignment horizontal="right" vertical="center" wrapText="1"/>
    </xf>
    <xf numFmtId="167" fontId="23" fillId="27" borderId="12" xfId="0" applyNumberFormat="1" applyFont="1" applyFill="1" applyBorder="1" applyAlignment="1">
      <alignment horizontal="right" vertical="center" wrapText="1"/>
    </xf>
    <xf numFmtId="167" fontId="27" fillId="27" borderId="12" xfId="0" applyNumberFormat="1" applyFont="1" applyFill="1" applyBorder="1" applyAlignment="1">
      <alignment horizontal="right" vertical="center" wrapText="1"/>
    </xf>
    <xf numFmtId="167" fontId="23" fillId="28" borderId="12" xfId="0" applyNumberFormat="1" applyFont="1" applyFill="1" applyBorder="1" applyAlignment="1">
      <alignment horizontal="right" vertical="center" wrapText="1"/>
    </xf>
    <xf numFmtId="166" fontId="28" fillId="0" borderId="12" xfId="0" applyNumberFormat="1" applyFont="1" applyBorder="1" applyAlignment="1">
      <alignment horizontal="right" vertical="center"/>
    </xf>
    <xf numFmtId="166" fontId="28" fillId="30" borderId="12" xfId="0" applyNumberFormat="1" applyFont="1" applyFill="1" applyBorder="1" applyAlignment="1">
      <alignment horizontal="right" vertical="center"/>
    </xf>
    <xf numFmtId="0" fontId="27" fillId="30" borderId="12" xfId="0" applyFont="1" applyFill="1" applyBorder="1" applyAlignment="1">
      <alignment horizontal="left" vertical="center" wrapText="1"/>
    </xf>
    <xf numFmtId="167" fontId="27" fillId="30" borderId="12" xfId="0" applyNumberFormat="1" applyFont="1" applyFill="1" applyBorder="1" applyAlignment="1">
      <alignment horizontal="right" vertical="center" wrapText="1"/>
    </xf>
    <xf numFmtId="166" fontId="29" fillId="25" borderId="12" xfId="0" applyNumberFormat="1" applyFont="1" applyFill="1" applyBorder="1"/>
    <xf numFmtId="166" fontId="29" fillId="26" borderId="12" xfId="0" applyNumberFormat="1" applyFont="1" applyFill="1" applyBorder="1"/>
    <xf numFmtId="166" fontId="29" fillId="0" borderId="12" xfId="0" applyNumberFormat="1" applyFont="1" applyBorder="1"/>
    <xf numFmtId="166" fontId="29" fillId="30" borderId="12" xfId="0" applyNumberFormat="1" applyFont="1" applyFill="1" applyBorder="1" applyAlignment="1">
      <alignment horizontal="right" vertical="center"/>
    </xf>
    <xf numFmtId="166" fontId="29" fillId="0" borderId="12" xfId="0" applyNumberFormat="1" applyFont="1" applyBorder="1" applyAlignment="1">
      <alignment horizontal="right" vertical="center"/>
    </xf>
    <xf numFmtId="166" fontId="29" fillId="25" borderId="12" xfId="0" applyNumberFormat="1" applyFont="1" applyFill="1" applyBorder="1" applyAlignment="1">
      <alignment horizontal="right" vertical="center"/>
    </xf>
    <xf numFmtId="166" fontId="29" fillId="28" borderId="12" xfId="0" applyNumberFormat="1" applyFont="1" applyFill="1" applyBorder="1" applyAlignment="1">
      <alignment horizontal="right" vertical="center"/>
    </xf>
    <xf numFmtId="167" fontId="28" fillId="0" borderId="12" xfId="0" applyNumberFormat="1" applyFont="1" applyBorder="1" applyAlignment="1">
      <alignment horizontal="right" vertical="center"/>
    </xf>
    <xf numFmtId="168" fontId="28" fillId="0" borderId="0" xfId="0" applyNumberFormat="1" applyFont="1" applyAlignment="1">
      <alignment horizontal="center" vertical="center"/>
    </xf>
    <xf numFmtId="167" fontId="0" fillId="0" borderId="0" xfId="0" applyNumberFormat="1"/>
    <xf numFmtId="167" fontId="28" fillId="0" borderId="0" xfId="0" applyNumberFormat="1" applyFont="1"/>
    <xf numFmtId="0" fontId="28" fillId="0" borderId="0" xfId="0" applyFont="1"/>
    <xf numFmtId="0" fontId="23" fillId="28" borderId="13" xfId="0" applyFont="1" applyFill="1" applyBorder="1" applyAlignment="1">
      <alignment horizontal="center" vertical="center" wrapText="1"/>
    </xf>
    <xf numFmtId="0" fontId="23" fillId="28" borderId="15" xfId="0" applyFont="1" applyFill="1" applyBorder="1" applyAlignment="1">
      <alignment horizontal="center" vertical="center" wrapText="1"/>
    </xf>
    <xf numFmtId="0" fontId="22" fillId="0" borderId="0" xfId="780" applyFont="1" applyAlignment="1">
      <alignment horizontal="right" wrapText="1"/>
    </xf>
    <xf numFmtId="0" fontId="29" fillId="0" borderId="0" xfId="0" applyFont="1" applyAlignment="1">
      <alignment horizontal="center" wrapText="1"/>
    </xf>
  </cellXfs>
  <cellStyles count="92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1 5" xfId="790" xr:uid="{00000000-0005-0000-0000-000006000000}"/>
    <cellStyle name="20% - Акцент1 6" xfId="923" xr:uid="{00000000-0005-0000-0000-000007000000}"/>
    <cellStyle name="20% - Акцент1 7" xfId="2" xr:uid="{00000000-0005-0000-0000-000008000000}"/>
    <cellStyle name="20% - Акцент2 2" xfId="10" xr:uid="{00000000-0005-0000-0000-000009000000}"/>
    <cellStyle name="20% - Акцент2 2 2" xfId="11" xr:uid="{00000000-0005-0000-0000-00000A000000}"/>
    <cellStyle name="20% - Акцент2 2 3" xfId="12" xr:uid="{00000000-0005-0000-0000-00000B000000}"/>
    <cellStyle name="20% - Акцент2 2 4" xfId="13" xr:uid="{00000000-0005-0000-0000-00000C000000}"/>
    <cellStyle name="20% - Акцент2 3" xfId="14" xr:uid="{00000000-0005-0000-0000-00000D000000}"/>
    <cellStyle name="20% - Акцент2 4" xfId="15" xr:uid="{00000000-0005-0000-0000-00000E000000}"/>
    <cellStyle name="20% - Акцент2 5" xfId="792" xr:uid="{00000000-0005-0000-0000-00000F000000}"/>
    <cellStyle name="20% - Акцент2 6" xfId="922" xr:uid="{00000000-0005-0000-0000-000010000000}"/>
    <cellStyle name="20% - Акцент2 7" xfId="9" xr:uid="{00000000-0005-0000-0000-000011000000}"/>
    <cellStyle name="20% - Акцент3 2" xfId="17" xr:uid="{00000000-0005-0000-0000-000012000000}"/>
    <cellStyle name="20% - Акцент3 2 2" xfId="18" xr:uid="{00000000-0005-0000-0000-000013000000}"/>
    <cellStyle name="20% - Акцент3 2 3" xfId="19" xr:uid="{00000000-0005-0000-0000-000014000000}"/>
    <cellStyle name="20% - Акцент3 2 4" xfId="20" xr:uid="{00000000-0005-0000-0000-000015000000}"/>
    <cellStyle name="20% - Акцент3 3" xfId="21" xr:uid="{00000000-0005-0000-0000-000016000000}"/>
    <cellStyle name="20% - Акцент3 4" xfId="22" xr:uid="{00000000-0005-0000-0000-000017000000}"/>
    <cellStyle name="20% - Акцент3 5" xfId="794" xr:uid="{00000000-0005-0000-0000-000018000000}"/>
    <cellStyle name="20% - Акцент3 6" xfId="921" xr:uid="{00000000-0005-0000-0000-000019000000}"/>
    <cellStyle name="20% - Акцент3 7" xfId="16" xr:uid="{00000000-0005-0000-0000-00001A000000}"/>
    <cellStyle name="20% - Акцент4 2" xfId="24" xr:uid="{00000000-0005-0000-0000-00001B000000}"/>
    <cellStyle name="20% - Акцент4 2 2" xfId="25" xr:uid="{00000000-0005-0000-0000-00001C000000}"/>
    <cellStyle name="20% - Акцент4 2 3" xfId="26" xr:uid="{00000000-0005-0000-0000-00001D000000}"/>
    <cellStyle name="20% - Акцент4 2 4" xfId="27" xr:uid="{00000000-0005-0000-0000-00001E000000}"/>
    <cellStyle name="20% - Акцент4 3" xfId="28" xr:uid="{00000000-0005-0000-0000-00001F000000}"/>
    <cellStyle name="20% - Акцент4 4" xfId="29" xr:uid="{00000000-0005-0000-0000-000020000000}"/>
    <cellStyle name="20% - Акцент4 5" xfId="796" xr:uid="{00000000-0005-0000-0000-000021000000}"/>
    <cellStyle name="20% - Акцент4 6" xfId="920" xr:uid="{00000000-0005-0000-0000-000022000000}"/>
    <cellStyle name="20% - Акцент4 7" xfId="23" xr:uid="{00000000-0005-0000-0000-000023000000}"/>
    <cellStyle name="20% - Акцент5 2" xfId="31" xr:uid="{00000000-0005-0000-0000-000024000000}"/>
    <cellStyle name="20% - Акцент5 2 2" xfId="32" xr:uid="{00000000-0005-0000-0000-000025000000}"/>
    <cellStyle name="20% - Акцент5 2 3" xfId="33" xr:uid="{00000000-0005-0000-0000-000026000000}"/>
    <cellStyle name="20% - Акцент5 2 4" xfId="34" xr:uid="{00000000-0005-0000-0000-000027000000}"/>
    <cellStyle name="20% - Акцент5 3" xfId="35" xr:uid="{00000000-0005-0000-0000-000028000000}"/>
    <cellStyle name="20% - Акцент5 4" xfId="36" xr:uid="{00000000-0005-0000-0000-000029000000}"/>
    <cellStyle name="20% - Акцент5 5" xfId="798" xr:uid="{00000000-0005-0000-0000-00002A000000}"/>
    <cellStyle name="20% - Акцент5 6" xfId="919" xr:uid="{00000000-0005-0000-0000-00002B000000}"/>
    <cellStyle name="20% - Акцент5 7" xfId="30" xr:uid="{00000000-0005-0000-0000-00002C000000}"/>
    <cellStyle name="20% - Акцент6 2" xfId="38" xr:uid="{00000000-0005-0000-0000-00002D000000}"/>
    <cellStyle name="20% - Акцент6 2 2" xfId="39" xr:uid="{00000000-0005-0000-0000-00002E000000}"/>
    <cellStyle name="20% - Акцент6 2 3" xfId="40" xr:uid="{00000000-0005-0000-0000-00002F000000}"/>
    <cellStyle name="20% - Акцент6 2 4" xfId="41" xr:uid="{00000000-0005-0000-0000-000030000000}"/>
    <cellStyle name="20% - Акцент6 3" xfId="42" xr:uid="{00000000-0005-0000-0000-000031000000}"/>
    <cellStyle name="20% - Акцент6 4" xfId="43" xr:uid="{00000000-0005-0000-0000-000032000000}"/>
    <cellStyle name="20% - Акцент6 5" xfId="800" xr:uid="{00000000-0005-0000-0000-000033000000}"/>
    <cellStyle name="20% - Акцент6 6" xfId="918" xr:uid="{00000000-0005-0000-0000-000034000000}"/>
    <cellStyle name="20% - Акцент6 7" xfId="37" xr:uid="{00000000-0005-0000-0000-000035000000}"/>
    <cellStyle name="40% - Акцент1 2" xfId="45" xr:uid="{00000000-0005-0000-0000-000036000000}"/>
    <cellStyle name="40% - Акцент1 2 2" xfId="46" xr:uid="{00000000-0005-0000-0000-000037000000}"/>
    <cellStyle name="40% - Акцент1 2 3" xfId="47" xr:uid="{00000000-0005-0000-0000-000038000000}"/>
    <cellStyle name="40% - Акцент1 2 4" xfId="48" xr:uid="{00000000-0005-0000-0000-000039000000}"/>
    <cellStyle name="40% - Акцент1 3" xfId="49" xr:uid="{00000000-0005-0000-0000-00003A000000}"/>
    <cellStyle name="40% - Акцент1 4" xfId="50" xr:uid="{00000000-0005-0000-0000-00003B000000}"/>
    <cellStyle name="40% - Акцент1 5" xfId="802" xr:uid="{00000000-0005-0000-0000-00003C000000}"/>
    <cellStyle name="40% - Акцент1 6" xfId="917" xr:uid="{00000000-0005-0000-0000-00003D000000}"/>
    <cellStyle name="40% - Акцент1 7" xfId="44" xr:uid="{00000000-0005-0000-0000-00003E000000}"/>
    <cellStyle name="40% - Акцент2 2" xfId="52" xr:uid="{00000000-0005-0000-0000-00003F000000}"/>
    <cellStyle name="40% - Акцент2 2 2" xfId="53" xr:uid="{00000000-0005-0000-0000-000040000000}"/>
    <cellStyle name="40% - Акцент2 2 3" xfId="54" xr:uid="{00000000-0005-0000-0000-000041000000}"/>
    <cellStyle name="40% - Акцент2 2 4" xfId="55" xr:uid="{00000000-0005-0000-0000-000042000000}"/>
    <cellStyle name="40% - Акцент2 3" xfId="56" xr:uid="{00000000-0005-0000-0000-000043000000}"/>
    <cellStyle name="40% - Акцент2 4" xfId="57" xr:uid="{00000000-0005-0000-0000-000044000000}"/>
    <cellStyle name="40% - Акцент2 5" xfId="803" xr:uid="{00000000-0005-0000-0000-000045000000}"/>
    <cellStyle name="40% - Акцент2 6" xfId="916" xr:uid="{00000000-0005-0000-0000-000046000000}"/>
    <cellStyle name="40% - Акцент2 7" xfId="51" xr:uid="{00000000-0005-0000-0000-000047000000}"/>
    <cellStyle name="40% - Акцент3 2" xfId="59" xr:uid="{00000000-0005-0000-0000-000048000000}"/>
    <cellStyle name="40% - Акцент3 2 2" xfId="60" xr:uid="{00000000-0005-0000-0000-000049000000}"/>
    <cellStyle name="40% - Акцент3 2 3" xfId="61" xr:uid="{00000000-0005-0000-0000-00004A000000}"/>
    <cellStyle name="40% - Акцент3 2 4" xfId="62" xr:uid="{00000000-0005-0000-0000-00004B000000}"/>
    <cellStyle name="40% - Акцент3 3" xfId="63" xr:uid="{00000000-0005-0000-0000-00004C000000}"/>
    <cellStyle name="40% - Акцент3 4" xfId="64" xr:uid="{00000000-0005-0000-0000-00004D000000}"/>
    <cellStyle name="40% - Акцент3 5" xfId="805" xr:uid="{00000000-0005-0000-0000-00004E000000}"/>
    <cellStyle name="40% - Акцент3 6" xfId="915" xr:uid="{00000000-0005-0000-0000-00004F000000}"/>
    <cellStyle name="40% - Акцент3 7" xfId="58" xr:uid="{00000000-0005-0000-0000-000050000000}"/>
    <cellStyle name="40% - Акцент4 2" xfId="66" xr:uid="{00000000-0005-0000-0000-000051000000}"/>
    <cellStyle name="40% - Акцент4 2 2" xfId="67" xr:uid="{00000000-0005-0000-0000-000052000000}"/>
    <cellStyle name="40% - Акцент4 2 3" xfId="68" xr:uid="{00000000-0005-0000-0000-000053000000}"/>
    <cellStyle name="40% - Акцент4 2 4" xfId="69" xr:uid="{00000000-0005-0000-0000-000054000000}"/>
    <cellStyle name="40% - Акцент4 3" xfId="70" xr:uid="{00000000-0005-0000-0000-000055000000}"/>
    <cellStyle name="40% - Акцент4 4" xfId="71" xr:uid="{00000000-0005-0000-0000-000056000000}"/>
    <cellStyle name="40% - Акцент4 5" xfId="807" xr:uid="{00000000-0005-0000-0000-000057000000}"/>
    <cellStyle name="40% - Акцент4 6" xfId="914" xr:uid="{00000000-0005-0000-0000-000058000000}"/>
    <cellStyle name="40% - Акцент4 7" xfId="65" xr:uid="{00000000-0005-0000-0000-000059000000}"/>
    <cellStyle name="40% - Акцент5 2" xfId="73" xr:uid="{00000000-0005-0000-0000-00005A000000}"/>
    <cellStyle name="40% - Акцент5 2 2" xfId="74" xr:uid="{00000000-0005-0000-0000-00005B000000}"/>
    <cellStyle name="40% - Акцент5 2 3" xfId="75" xr:uid="{00000000-0005-0000-0000-00005C000000}"/>
    <cellStyle name="40% - Акцент5 2 4" xfId="76" xr:uid="{00000000-0005-0000-0000-00005D000000}"/>
    <cellStyle name="40% - Акцент5 3" xfId="77" xr:uid="{00000000-0005-0000-0000-00005E000000}"/>
    <cellStyle name="40% - Акцент5 4" xfId="78" xr:uid="{00000000-0005-0000-0000-00005F000000}"/>
    <cellStyle name="40% - Акцент5 5" xfId="809" xr:uid="{00000000-0005-0000-0000-000060000000}"/>
    <cellStyle name="40% - Акцент5 6" xfId="791" xr:uid="{00000000-0005-0000-0000-000061000000}"/>
    <cellStyle name="40% - Акцент5 7" xfId="72" xr:uid="{00000000-0005-0000-0000-000062000000}"/>
    <cellStyle name="40% - Акцент6 2" xfId="80" xr:uid="{00000000-0005-0000-0000-000063000000}"/>
    <cellStyle name="40% - Акцент6 2 2" xfId="81" xr:uid="{00000000-0005-0000-0000-000064000000}"/>
    <cellStyle name="40% - Акцент6 2 3" xfId="82" xr:uid="{00000000-0005-0000-0000-000065000000}"/>
    <cellStyle name="40% - Акцент6 2 4" xfId="83" xr:uid="{00000000-0005-0000-0000-000066000000}"/>
    <cellStyle name="40% - Акцент6 3" xfId="84" xr:uid="{00000000-0005-0000-0000-000067000000}"/>
    <cellStyle name="40% - Акцент6 4" xfId="85" xr:uid="{00000000-0005-0000-0000-000068000000}"/>
    <cellStyle name="40% - Акцент6 5" xfId="811" xr:uid="{00000000-0005-0000-0000-000069000000}"/>
    <cellStyle name="40% - Акцент6 6" xfId="793" xr:uid="{00000000-0005-0000-0000-00006A000000}"/>
    <cellStyle name="40% - Акцент6 7" xfId="79" xr:uid="{00000000-0005-0000-0000-00006B000000}"/>
    <cellStyle name="60% - Акцент1 2" xfId="87" xr:uid="{00000000-0005-0000-0000-00006C000000}"/>
    <cellStyle name="60% - Акцент1 2 2" xfId="88" xr:uid="{00000000-0005-0000-0000-00006D000000}"/>
    <cellStyle name="60% - Акцент1 2 3" xfId="89" xr:uid="{00000000-0005-0000-0000-00006E000000}"/>
    <cellStyle name="60% - Акцент1 2 4" xfId="90" xr:uid="{00000000-0005-0000-0000-00006F000000}"/>
    <cellStyle name="60% - Акцент1 3" xfId="91" xr:uid="{00000000-0005-0000-0000-000070000000}"/>
    <cellStyle name="60% - Акцент1 4" xfId="92" xr:uid="{00000000-0005-0000-0000-000071000000}"/>
    <cellStyle name="60% - Акцент1 5" xfId="813" xr:uid="{00000000-0005-0000-0000-000072000000}"/>
    <cellStyle name="60% - Акцент1 6" xfId="795" xr:uid="{00000000-0005-0000-0000-000073000000}"/>
    <cellStyle name="60% - Акцент1 7" xfId="86" xr:uid="{00000000-0005-0000-0000-000074000000}"/>
    <cellStyle name="60% - Акцент2 2" xfId="94" xr:uid="{00000000-0005-0000-0000-000075000000}"/>
    <cellStyle name="60% - Акцент2 2 2" xfId="95" xr:uid="{00000000-0005-0000-0000-000076000000}"/>
    <cellStyle name="60% - Акцент2 2 3" xfId="96" xr:uid="{00000000-0005-0000-0000-000077000000}"/>
    <cellStyle name="60% - Акцент2 2 4" xfId="97" xr:uid="{00000000-0005-0000-0000-000078000000}"/>
    <cellStyle name="60% - Акцент2 3" xfId="98" xr:uid="{00000000-0005-0000-0000-000079000000}"/>
    <cellStyle name="60% - Акцент2 4" xfId="99" xr:uid="{00000000-0005-0000-0000-00007A000000}"/>
    <cellStyle name="60% - Акцент2 5" xfId="815" xr:uid="{00000000-0005-0000-0000-00007B000000}"/>
    <cellStyle name="60% - Акцент2 6" xfId="797" xr:uid="{00000000-0005-0000-0000-00007C000000}"/>
    <cellStyle name="60% - Акцент2 7" xfId="93" xr:uid="{00000000-0005-0000-0000-00007D000000}"/>
    <cellStyle name="60% - Акцент3 2" xfId="101" xr:uid="{00000000-0005-0000-0000-00007E000000}"/>
    <cellStyle name="60% - Акцент3 2 2" xfId="102" xr:uid="{00000000-0005-0000-0000-00007F000000}"/>
    <cellStyle name="60% - Акцент3 2 3" xfId="103" xr:uid="{00000000-0005-0000-0000-000080000000}"/>
    <cellStyle name="60% - Акцент3 2 4" xfId="104" xr:uid="{00000000-0005-0000-0000-000081000000}"/>
    <cellStyle name="60% - Акцент3 3" xfId="105" xr:uid="{00000000-0005-0000-0000-000082000000}"/>
    <cellStyle name="60% - Акцент3 4" xfId="106" xr:uid="{00000000-0005-0000-0000-000083000000}"/>
    <cellStyle name="60% - Акцент3 5" xfId="816" xr:uid="{00000000-0005-0000-0000-000084000000}"/>
    <cellStyle name="60% - Акцент3 6" xfId="799" xr:uid="{00000000-0005-0000-0000-000085000000}"/>
    <cellStyle name="60% - Акцент3 7" xfId="100" xr:uid="{00000000-0005-0000-0000-000086000000}"/>
    <cellStyle name="60% - Акцент4 2" xfId="108" xr:uid="{00000000-0005-0000-0000-000087000000}"/>
    <cellStyle name="60% - Акцент4 2 2" xfId="109" xr:uid="{00000000-0005-0000-0000-000088000000}"/>
    <cellStyle name="60% - Акцент4 2 3" xfId="110" xr:uid="{00000000-0005-0000-0000-000089000000}"/>
    <cellStyle name="60% - Акцент4 2 4" xfId="111" xr:uid="{00000000-0005-0000-0000-00008A000000}"/>
    <cellStyle name="60% - Акцент4 3" xfId="112" xr:uid="{00000000-0005-0000-0000-00008B000000}"/>
    <cellStyle name="60% - Акцент4 4" xfId="113" xr:uid="{00000000-0005-0000-0000-00008C000000}"/>
    <cellStyle name="60% - Акцент4 5" xfId="818" xr:uid="{00000000-0005-0000-0000-00008D000000}"/>
    <cellStyle name="60% - Акцент4 6" xfId="801" xr:uid="{00000000-0005-0000-0000-00008E000000}"/>
    <cellStyle name="60% - Акцент4 7" xfId="107" xr:uid="{00000000-0005-0000-0000-00008F000000}"/>
    <cellStyle name="60% - Акцент5 2" xfId="115" xr:uid="{00000000-0005-0000-0000-000090000000}"/>
    <cellStyle name="60% - Акцент5 2 2" xfId="116" xr:uid="{00000000-0005-0000-0000-000091000000}"/>
    <cellStyle name="60% - Акцент5 2 3" xfId="117" xr:uid="{00000000-0005-0000-0000-000092000000}"/>
    <cellStyle name="60% - Акцент5 2 4" xfId="118" xr:uid="{00000000-0005-0000-0000-000093000000}"/>
    <cellStyle name="60% - Акцент5 3" xfId="119" xr:uid="{00000000-0005-0000-0000-000094000000}"/>
    <cellStyle name="60% - Акцент5 4" xfId="120" xr:uid="{00000000-0005-0000-0000-000095000000}"/>
    <cellStyle name="60% - Акцент5 5" xfId="820" xr:uid="{00000000-0005-0000-0000-000096000000}"/>
    <cellStyle name="60% - Акцент5 6" xfId="804" xr:uid="{00000000-0005-0000-0000-000097000000}"/>
    <cellStyle name="60% - Акцент5 7" xfId="114" xr:uid="{00000000-0005-0000-0000-000098000000}"/>
    <cellStyle name="60% - Акцент6 2" xfId="122" xr:uid="{00000000-0005-0000-0000-000099000000}"/>
    <cellStyle name="60% - Акцент6 2 2" xfId="123" xr:uid="{00000000-0005-0000-0000-00009A000000}"/>
    <cellStyle name="60% - Акцент6 2 3" xfId="124" xr:uid="{00000000-0005-0000-0000-00009B000000}"/>
    <cellStyle name="60% - Акцент6 2 4" xfId="125" xr:uid="{00000000-0005-0000-0000-00009C000000}"/>
    <cellStyle name="60% - Акцент6 3" xfId="126" xr:uid="{00000000-0005-0000-0000-00009D000000}"/>
    <cellStyle name="60% - Акцент6 4" xfId="127" xr:uid="{00000000-0005-0000-0000-00009E000000}"/>
    <cellStyle name="60% - Акцент6 5" xfId="822" xr:uid="{00000000-0005-0000-0000-00009F000000}"/>
    <cellStyle name="60% - Акцент6 6" xfId="806" xr:uid="{00000000-0005-0000-0000-0000A0000000}"/>
    <cellStyle name="60% - Акцент6 7" xfId="121" xr:uid="{00000000-0005-0000-0000-0000A1000000}"/>
    <cellStyle name="Акцент1 2" xfId="129" xr:uid="{00000000-0005-0000-0000-0000A2000000}"/>
    <cellStyle name="Акцент1 2 2" xfId="130" xr:uid="{00000000-0005-0000-0000-0000A3000000}"/>
    <cellStyle name="Акцент1 2 3" xfId="131" xr:uid="{00000000-0005-0000-0000-0000A4000000}"/>
    <cellStyle name="Акцент1 2 4" xfId="132" xr:uid="{00000000-0005-0000-0000-0000A5000000}"/>
    <cellStyle name="Акцент1 3" xfId="133" xr:uid="{00000000-0005-0000-0000-0000A6000000}"/>
    <cellStyle name="Акцент1 4" xfId="134" xr:uid="{00000000-0005-0000-0000-0000A7000000}"/>
    <cellStyle name="Акцент1 5" xfId="824" xr:uid="{00000000-0005-0000-0000-0000A8000000}"/>
    <cellStyle name="Акцент1 6" xfId="808" xr:uid="{00000000-0005-0000-0000-0000A9000000}"/>
    <cellStyle name="Акцент1 7" xfId="128" xr:uid="{00000000-0005-0000-0000-0000AA000000}"/>
    <cellStyle name="Акцент2 2" xfId="136" xr:uid="{00000000-0005-0000-0000-0000AB000000}"/>
    <cellStyle name="Акцент2 2 2" xfId="137" xr:uid="{00000000-0005-0000-0000-0000AC000000}"/>
    <cellStyle name="Акцент2 2 3" xfId="138" xr:uid="{00000000-0005-0000-0000-0000AD000000}"/>
    <cellStyle name="Акцент2 2 4" xfId="139" xr:uid="{00000000-0005-0000-0000-0000AE000000}"/>
    <cellStyle name="Акцент2 3" xfId="140" xr:uid="{00000000-0005-0000-0000-0000AF000000}"/>
    <cellStyle name="Акцент2 4" xfId="141" xr:uid="{00000000-0005-0000-0000-0000B0000000}"/>
    <cellStyle name="Акцент2 5" xfId="826" xr:uid="{00000000-0005-0000-0000-0000B1000000}"/>
    <cellStyle name="Акцент2 6" xfId="810" xr:uid="{00000000-0005-0000-0000-0000B2000000}"/>
    <cellStyle name="Акцент2 7" xfId="135" xr:uid="{00000000-0005-0000-0000-0000B3000000}"/>
    <cellStyle name="Акцент3 2" xfId="143" xr:uid="{00000000-0005-0000-0000-0000B4000000}"/>
    <cellStyle name="Акцент3 2 2" xfId="144" xr:uid="{00000000-0005-0000-0000-0000B5000000}"/>
    <cellStyle name="Акцент3 2 3" xfId="145" xr:uid="{00000000-0005-0000-0000-0000B6000000}"/>
    <cellStyle name="Акцент3 2 4" xfId="146" xr:uid="{00000000-0005-0000-0000-0000B7000000}"/>
    <cellStyle name="Акцент3 3" xfId="147" xr:uid="{00000000-0005-0000-0000-0000B8000000}"/>
    <cellStyle name="Акцент3 4" xfId="148" xr:uid="{00000000-0005-0000-0000-0000B9000000}"/>
    <cellStyle name="Акцент3 5" xfId="827" xr:uid="{00000000-0005-0000-0000-0000BA000000}"/>
    <cellStyle name="Акцент3 6" xfId="812" xr:uid="{00000000-0005-0000-0000-0000BB000000}"/>
    <cellStyle name="Акцент3 7" xfId="142" xr:uid="{00000000-0005-0000-0000-0000BC000000}"/>
    <cellStyle name="Акцент4 2" xfId="150" xr:uid="{00000000-0005-0000-0000-0000BD000000}"/>
    <cellStyle name="Акцент4 2 2" xfId="151" xr:uid="{00000000-0005-0000-0000-0000BE000000}"/>
    <cellStyle name="Акцент4 2 3" xfId="152" xr:uid="{00000000-0005-0000-0000-0000BF000000}"/>
    <cellStyle name="Акцент4 2 4" xfId="153" xr:uid="{00000000-0005-0000-0000-0000C0000000}"/>
    <cellStyle name="Акцент4 3" xfId="154" xr:uid="{00000000-0005-0000-0000-0000C1000000}"/>
    <cellStyle name="Акцент4 4" xfId="155" xr:uid="{00000000-0005-0000-0000-0000C2000000}"/>
    <cellStyle name="Акцент4 5" xfId="828" xr:uid="{00000000-0005-0000-0000-0000C3000000}"/>
    <cellStyle name="Акцент4 6" xfId="814" xr:uid="{00000000-0005-0000-0000-0000C4000000}"/>
    <cellStyle name="Акцент4 7" xfId="149" xr:uid="{00000000-0005-0000-0000-0000C5000000}"/>
    <cellStyle name="Акцент5 2" xfId="157" xr:uid="{00000000-0005-0000-0000-0000C6000000}"/>
    <cellStyle name="Акцент5 2 2" xfId="158" xr:uid="{00000000-0005-0000-0000-0000C7000000}"/>
    <cellStyle name="Акцент5 2 3" xfId="159" xr:uid="{00000000-0005-0000-0000-0000C8000000}"/>
    <cellStyle name="Акцент5 2 4" xfId="160" xr:uid="{00000000-0005-0000-0000-0000C9000000}"/>
    <cellStyle name="Акцент5 3" xfId="161" xr:uid="{00000000-0005-0000-0000-0000CA000000}"/>
    <cellStyle name="Акцент5 4" xfId="162" xr:uid="{00000000-0005-0000-0000-0000CB000000}"/>
    <cellStyle name="Акцент5 5" xfId="829" xr:uid="{00000000-0005-0000-0000-0000CC000000}"/>
    <cellStyle name="Акцент5 6" xfId="817" xr:uid="{00000000-0005-0000-0000-0000CD000000}"/>
    <cellStyle name="Акцент5 7" xfId="156" xr:uid="{00000000-0005-0000-0000-0000CE000000}"/>
    <cellStyle name="Акцент6 2" xfId="164" xr:uid="{00000000-0005-0000-0000-0000CF000000}"/>
    <cellStyle name="Акцент6 2 2" xfId="165" xr:uid="{00000000-0005-0000-0000-0000D0000000}"/>
    <cellStyle name="Акцент6 2 3" xfId="166" xr:uid="{00000000-0005-0000-0000-0000D1000000}"/>
    <cellStyle name="Акцент6 2 4" xfId="167" xr:uid="{00000000-0005-0000-0000-0000D2000000}"/>
    <cellStyle name="Акцент6 3" xfId="168" xr:uid="{00000000-0005-0000-0000-0000D3000000}"/>
    <cellStyle name="Акцент6 4" xfId="169" xr:uid="{00000000-0005-0000-0000-0000D4000000}"/>
    <cellStyle name="Акцент6 5" xfId="830" xr:uid="{00000000-0005-0000-0000-0000D5000000}"/>
    <cellStyle name="Акцент6 6" xfId="819" xr:uid="{00000000-0005-0000-0000-0000D6000000}"/>
    <cellStyle name="Акцент6 7" xfId="163" xr:uid="{00000000-0005-0000-0000-0000D7000000}"/>
    <cellStyle name="Ввод  2" xfId="171" xr:uid="{00000000-0005-0000-0000-0000D8000000}"/>
    <cellStyle name="Ввод  2 2" xfId="172" xr:uid="{00000000-0005-0000-0000-0000D9000000}"/>
    <cellStyle name="Ввод  2 3" xfId="173" xr:uid="{00000000-0005-0000-0000-0000DA000000}"/>
    <cellStyle name="Ввод  2 4" xfId="174" xr:uid="{00000000-0005-0000-0000-0000DB000000}"/>
    <cellStyle name="Ввод  3" xfId="175" xr:uid="{00000000-0005-0000-0000-0000DC000000}"/>
    <cellStyle name="Ввод  4" xfId="176" xr:uid="{00000000-0005-0000-0000-0000DD000000}"/>
    <cellStyle name="Ввод  5" xfId="831" xr:uid="{00000000-0005-0000-0000-0000DE000000}"/>
    <cellStyle name="Ввод  6" xfId="821" xr:uid="{00000000-0005-0000-0000-0000DF000000}"/>
    <cellStyle name="Ввод  7" xfId="170" xr:uid="{00000000-0005-0000-0000-0000E0000000}"/>
    <cellStyle name="Вывод 2" xfId="178" xr:uid="{00000000-0005-0000-0000-0000E1000000}"/>
    <cellStyle name="Вывод 2 2" xfId="179" xr:uid="{00000000-0005-0000-0000-0000E2000000}"/>
    <cellStyle name="Вывод 2 3" xfId="180" xr:uid="{00000000-0005-0000-0000-0000E3000000}"/>
    <cellStyle name="Вывод 2 4" xfId="181" xr:uid="{00000000-0005-0000-0000-0000E4000000}"/>
    <cellStyle name="Вывод 3" xfId="182" xr:uid="{00000000-0005-0000-0000-0000E5000000}"/>
    <cellStyle name="Вывод 4" xfId="183" xr:uid="{00000000-0005-0000-0000-0000E6000000}"/>
    <cellStyle name="Вывод 5" xfId="832" xr:uid="{00000000-0005-0000-0000-0000E7000000}"/>
    <cellStyle name="Вывод 6" xfId="823" xr:uid="{00000000-0005-0000-0000-0000E8000000}"/>
    <cellStyle name="Вывод 7" xfId="177" xr:uid="{00000000-0005-0000-0000-0000E9000000}"/>
    <cellStyle name="Вычисление 2" xfId="185" xr:uid="{00000000-0005-0000-0000-0000EA000000}"/>
    <cellStyle name="Вычисление 2 2" xfId="186" xr:uid="{00000000-0005-0000-0000-0000EB000000}"/>
    <cellStyle name="Вычисление 2 3" xfId="187" xr:uid="{00000000-0005-0000-0000-0000EC000000}"/>
    <cellStyle name="Вычисление 2 4" xfId="188" xr:uid="{00000000-0005-0000-0000-0000ED000000}"/>
    <cellStyle name="Вычисление 3" xfId="189" xr:uid="{00000000-0005-0000-0000-0000EE000000}"/>
    <cellStyle name="Вычисление 4" xfId="190" xr:uid="{00000000-0005-0000-0000-0000EF000000}"/>
    <cellStyle name="Вычисление 5" xfId="833" xr:uid="{00000000-0005-0000-0000-0000F0000000}"/>
    <cellStyle name="Вычисление 6" xfId="825" xr:uid="{00000000-0005-0000-0000-0000F1000000}"/>
    <cellStyle name="Вычисление 7" xfId="184" xr:uid="{00000000-0005-0000-0000-0000F2000000}"/>
    <cellStyle name="Денежный [0] 10" xfId="191" xr:uid="{00000000-0005-0000-0000-0000F3000000}"/>
    <cellStyle name="Денежный [0] 11" xfId="192" xr:uid="{00000000-0005-0000-0000-0000F4000000}"/>
    <cellStyle name="Денежный [0] 12" xfId="193" xr:uid="{00000000-0005-0000-0000-0000F5000000}"/>
    <cellStyle name="Денежный [0] 13" xfId="194" xr:uid="{00000000-0005-0000-0000-0000F6000000}"/>
    <cellStyle name="Денежный [0] 14" xfId="195" xr:uid="{00000000-0005-0000-0000-0000F7000000}"/>
    <cellStyle name="Денежный [0] 14 2" xfId="196" xr:uid="{00000000-0005-0000-0000-0000F8000000}"/>
    <cellStyle name="Денежный [0] 14 3" xfId="197" xr:uid="{00000000-0005-0000-0000-0000F9000000}"/>
    <cellStyle name="Денежный [0] 14 4" xfId="198" xr:uid="{00000000-0005-0000-0000-0000FA000000}"/>
    <cellStyle name="Денежный [0] 15" xfId="199" xr:uid="{00000000-0005-0000-0000-0000FB000000}"/>
    <cellStyle name="Денежный [0] 15 2" xfId="200" xr:uid="{00000000-0005-0000-0000-0000FC000000}"/>
    <cellStyle name="Денежный [0] 15 3" xfId="201" xr:uid="{00000000-0005-0000-0000-0000FD000000}"/>
    <cellStyle name="Денежный [0] 15 4" xfId="202" xr:uid="{00000000-0005-0000-0000-0000FE000000}"/>
    <cellStyle name="Денежный [0] 16" xfId="203" xr:uid="{00000000-0005-0000-0000-0000FF000000}"/>
    <cellStyle name="Денежный [0] 16 2" xfId="204" xr:uid="{00000000-0005-0000-0000-000000010000}"/>
    <cellStyle name="Денежный [0] 16 3" xfId="205" xr:uid="{00000000-0005-0000-0000-000001010000}"/>
    <cellStyle name="Денежный [0] 16 4" xfId="206" xr:uid="{00000000-0005-0000-0000-000002010000}"/>
    <cellStyle name="Денежный [0] 17" xfId="207" xr:uid="{00000000-0005-0000-0000-000003010000}"/>
    <cellStyle name="Денежный [0] 17 2" xfId="208" xr:uid="{00000000-0005-0000-0000-000004010000}"/>
    <cellStyle name="Денежный [0] 17 3" xfId="209" xr:uid="{00000000-0005-0000-0000-000005010000}"/>
    <cellStyle name="Денежный [0] 17 4" xfId="210" xr:uid="{00000000-0005-0000-0000-000006010000}"/>
    <cellStyle name="Денежный [0] 18" xfId="211" xr:uid="{00000000-0005-0000-0000-000007010000}"/>
    <cellStyle name="Денежный [0] 18 2" xfId="212" xr:uid="{00000000-0005-0000-0000-000008010000}"/>
    <cellStyle name="Денежный [0] 18 3" xfId="213" xr:uid="{00000000-0005-0000-0000-000009010000}"/>
    <cellStyle name="Денежный [0] 18 4" xfId="214" xr:uid="{00000000-0005-0000-0000-00000A010000}"/>
    <cellStyle name="Денежный [0] 19" xfId="215" xr:uid="{00000000-0005-0000-0000-00000B010000}"/>
    <cellStyle name="Денежный [0] 19 2" xfId="216" xr:uid="{00000000-0005-0000-0000-00000C010000}"/>
    <cellStyle name="Денежный [0] 19 3" xfId="217" xr:uid="{00000000-0005-0000-0000-00000D010000}"/>
    <cellStyle name="Денежный [0] 19 4" xfId="218" xr:uid="{00000000-0005-0000-0000-00000E010000}"/>
    <cellStyle name="Денежный [0] 2" xfId="219" xr:uid="{00000000-0005-0000-0000-00000F010000}"/>
    <cellStyle name="Денежный [0] 2 2" xfId="220" xr:uid="{00000000-0005-0000-0000-000010010000}"/>
    <cellStyle name="Денежный [0] 2 3" xfId="221" xr:uid="{00000000-0005-0000-0000-000011010000}"/>
    <cellStyle name="Денежный [0] 2 4" xfId="222" xr:uid="{00000000-0005-0000-0000-000012010000}"/>
    <cellStyle name="Денежный [0] 20" xfId="223" xr:uid="{00000000-0005-0000-0000-000013010000}"/>
    <cellStyle name="Денежный [0] 20 2" xfId="224" xr:uid="{00000000-0005-0000-0000-000014010000}"/>
    <cellStyle name="Денежный [0] 21" xfId="225" xr:uid="{00000000-0005-0000-0000-000015010000}"/>
    <cellStyle name="Денежный [0] 21 2" xfId="226" xr:uid="{00000000-0005-0000-0000-000016010000}"/>
    <cellStyle name="Денежный [0] 22" xfId="227" xr:uid="{00000000-0005-0000-0000-000017010000}"/>
    <cellStyle name="Денежный [0] 22 2" xfId="228" xr:uid="{00000000-0005-0000-0000-000018010000}"/>
    <cellStyle name="Денежный [0] 23" xfId="229" xr:uid="{00000000-0005-0000-0000-000019010000}"/>
    <cellStyle name="Денежный [0] 23 2" xfId="230" xr:uid="{00000000-0005-0000-0000-00001A010000}"/>
    <cellStyle name="Денежный [0] 24" xfId="231" xr:uid="{00000000-0005-0000-0000-00001B010000}"/>
    <cellStyle name="Денежный [0] 24 2" xfId="232" xr:uid="{00000000-0005-0000-0000-00001C010000}"/>
    <cellStyle name="Денежный [0] 25" xfId="233" xr:uid="{00000000-0005-0000-0000-00001D010000}"/>
    <cellStyle name="Денежный [0] 25 2" xfId="834" xr:uid="{00000000-0005-0000-0000-00001E010000}"/>
    <cellStyle name="Денежный [0] 26" xfId="234" xr:uid="{00000000-0005-0000-0000-00001F010000}"/>
    <cellStyle name="Денежный [0] 26 2" xfId="835" xr:uid="{00000000-0005-0000-0000-000020010000}"/>
    <cellStyle name="Денежный [0] 27" xfId="235" xr:uid="{00000000-0005-0000-0000-000021010000}"/>
    <cellStyle name="Денежный [0] 3" xfId="236" xr:uid="{00000000-0005-0000-0000-000022010000}"/>
    <cellStyle name="Денежный [0] 3 2" xfId="237" xr:uid="{00000000-0005-0000-0000-000023010000}"/>
    <cellStyle name="Денежный [0] 3 3" xfId="238" xr:uid="{00000000-0005-0000-0000-000024010000}"/>
    <cellStyle name="Денежный [0] 3 4" xfId="239" xr:uid="{00000000-0005-0000-0000-000025010000}"/>
    <cellStyle name="Денежный [0] 4" xfId="240" xr:uid="{00000000-0005-0000-0000-000026010000}"/>
    <cellStyle name="Денежный [0] 4 2" xfId="241" xr:uid="{00000000-0005-0000-0000-000027010000}"/>
    <cellStyle name="Денежный [0] 4 3" xfId="242" xr:uid="{00000000-0005-0000-0000-000028010000}"/>
    <cellStyle name="Денежный [0] 4 4" xfId="243" xr:uid="{00000000-0005-0000-0000-000029010000}"/>
    <cellStyle name="Денежный [0] 5" xfId="244" xr:uid="{00000000-0005-0000-0000-00002A010000}"/>
    <cellStyle name="Денежный [0] 5 2" xfId="245" xr:uid="{00000000-0005-0000-0000-00002B010000}"/>
    <cellStyle name="Денежный [0] 5 3" xfId="246" xr:uid="{00000000-0005-0000-0000-00002C010000}"/>
    <cellStyle name="Денежный [0] 5 4" xfId="247" xr:uid="{00000000-0005-0000-0000-00002D010000}"/>
    <cellStyle name="Денежный [0] 6" xfId="248" xr:uid="{00000000-0005-0000-0000-00002E010000}"/>
    <cellStyle name="Денежный [0] 6 2" xfId="249" xr:uid="{00000000-0005-0000-0000-00002F010000}"/>
    <cellStyle name="Денежный [0] 6 3" xfId="250" xr:uid="{00000000-0005-0000-0000-000030010000}"/>
    <cellStyle name="Денежный [0] 6 4" xfId="251" xr:uid="{00000000-0005-0000-0000-000031010000}"/>
    <cellStyle name="Денежный [0] 7" xfId="252" xr:uid="{00000000-0005-0000-0000-000032010000}"/>
    <cellStyle name="Денежный [0] 7 2" xfId="253" xr:uid="{00000000-0005-0000-0000-000033010000}"/>
    <cellStyle name="Денежный [0] 7 3" xfId="254" xr:uid="{00000000-0005-0000-0000-000034010000}"/>
    <cellStyle name="Денежный [0] 7 4" xfId="255" xr:uid="{00000000-0005-0000-0000-000035010000}"/>
    <cellStyle name="Денежный [0] 8" xfId="256" xr:uid="{00000000-0005-0000-0000-000036010000}"/>
    <cellStyle name="Денежный [0] 8 2" xfId="257" xr:uid="{00000000-0005-0000-0000-000037010000}"/>
    <cellStyle name="Денежный [0] 8 3" xfId="258" xr:uid="{00000000-0005-0000-0000-000038010000}"/>
    <cellStyle name="Денежный [0] 8 4" xfId="259" xr:uid="{00000000-0005-0000-0000-000039010000}"/>
    <cellStyle name="Денежный [0] 9" xfId="260" xr:uid="{00000000-0005-0000-0000-00003A010000}"/>
    <cellStyle name="Денежный 10" xfId="261" xr:uid="{00000000-0005-0000-0000-00003B010000}"/>
    <cellStyle name="Денежный 11" xfId="262" xr:uid="{00000000-0005-0000-0000-00003C010000}"/>
    <cellStyle name="Денежный 12" xfId="263" xr:uid="{00000000-0005-0000-0000-00003D010000}"/>
    <cellStyle name="Денежный 13" xfId="264" xr:uid="{00000000-0005-0000-0000-00003E010000}"/>
    <cellStyle name="Денежный 14" xfId="265" xr:uid="{00000000-0005-0000-0000-00003F010000}"/>
    <cellStyle name="Денежный 14 2" xfId="266" xr:uid="{00000000-0005-0000-0000-000040010000}"/>
    <cellStyle name="Денежный 14 3" xfId="267" xr:uid="{00000000-0005-0000-0000-000041010000}"/>
    <cellStyle name="Денежный 14 4" xfId="268" xr:uid="{00000000-0005-0000-0000-000042010000}"/>
    <cellStyle name="Денежный 15" xfId="269" xr:uid="{00000000-0005-0000-0000-000043010000}"/>
    <cellStyle name="Денежный 15 2" xfId="270" xr:uid="{00000000-0005-0000-0000-000044010000}"/>
    <cellStyle name="Денежный 15 3" xfId="271" xr:uid="{00000000-0005-0000-0000-000045010000}"/>
    <cellStyle name="Денежный 15 4" xfId="272" xr:uid="{00000000-0005-0000-0000-000046010000}"/>
    <cellStyle name="Денежный 16" xfId="273" xr:uid="{00000000-0005-0000-0000-000047010000}"/>
    <cellStyle name="Денежный 16 2" xfId="274" xr:uid="{00000000-0005-0000-0000-000048010000}"/>
    <cellStyle name="Денежный 16 3" xfId="275" xr:uid="{00000000-0005-0000-0000-000049010000}"/>
    <cellStyle name="Денежный 16 4" xfId="276" xr:uid="{00000000-0005-0000-0000-00004A010000}"/>
    <cellStyle name="Денежный 17" xfId="277" xr:uid="{00000000-0005-0000-0000-00004B010000}"/>
    <cellStyle name="Денежный 17 2" xfId="278" xr:uid="{00000000-0005-0000-0000-00004C010000}"/>
    <cellStyle name="Денежный 17 3" xfId="279" xr:uid="{00000000-0005-0000-0000-00004D010000}"/>
    <cellStyle name="Денежный 17 4" xfId="280" xr:uid="{00000000-0005-0000-0000-00004E010000}"/>
    <cellStyle name="Денежный 18" xfId="281" xr:uid="{00000000-0005-0000-0000-00004F010000}"/>
    <cellStyle name="Денежный 18 2" xfId="282" xr:uid="{00000000-0005-0000-0000-000050010000}"/>
    <cellStyle name="Денежный 18 3" xfId="283" xr:uid="{00000000-0005-0000-0000-000051010000}"/>
    <cellStyle name="Денежный 18 4" xfId="284" xr:uid="{00000000-0005-0000-0000-000052010000}"/>
    <cellStyle name="Денежный 19" xfId="285" xr:uid="{00000000-0005-0000-0000-000053010000}"/>
    <cellStyle name="Денежный 19 2" xfId="286" xr:uid="{00000000-0005-0000-0000-000054010000}"/>
    <cellStyle name="Денежный 19 3" xfId="287" xr:uid="{00000000-0005-0000-0000-000055010000}"/>
    <cellStyle name="Денежный 19 4" xfId="288" xr:uid="{00000000-0005-0000-0000-000056010000}"/>
    <cellStyle name="Денежный 2" xfId="289" xr:uid="{00000000-0005-0000-0000-000057010000}"/>
    <cellStyle name="Денежный 2 2" xfId="290" xr:uid="{00000000-0005-0000-0000-000058010000}"/>
    <cellStyle name="Денежный 2 3" xfId="291" xr:uid="{00000000-0005-0000-0000-000059010000}"/>
    <cellStyle name="Денежный 2 4" xfId="292" xr:uid="{00000000-0005-0000-0000-00005A010000}"/>
    <cellStyle name="Денежный 20" xfId="293" xr:uid="{00000000-0005-0000-0000-00005B010000}"/>
    <cellStyle name="Денежный 20 2" xfId="294" xr:uid="{00000000-0005-0000-0000-00005C010000}"/>
    <cellStyle name="Денежный 20 3" xfId="295" xr:uid="{00000000-0005-0000-0000-00005D010000}"/>
    <cellStyle name="Денежный 20 4" xfId="296" xr:uid="{00000000-0005-0000-0000-00005E010000}"/>
    <cellStyle name="Денежный 21" xfId="297" xr:uid="{00000000-0005-0000-0000-00005F010000}"/>
    <cellStyle name="Денежный 22" xfId="298" xr:uid="{00000000-0005-0000-0000-000060010000}"/>
    <cellStyle name="Денежный 23" xfId="299" xr:uid="{00000000-0005-0000-0000-000061010000}"/>
    <cellStyle name="Денежный 24" xfId="300" xr:uid="{00000000-0005-0000-0000-000062010000}"/>
    <cellStyle name="Денежный 24 2" xfId="301" xr:uid="{00000000-0005-0000-0000-000063010000}"/>
    <cellStyle name="Денежный 25" xfId="302" xr:uid="{00000000-0005-0000-0000-000064010000}"/>
    <cellStyle name="Денежный 25 2" xfId="303" xr:uid="{00000000-0005-0000-0000-000065010000}"/>
    <cellStyle name="Денежный 26" xfId="304" xr:uid="{00000000-0005-0000-0000-000066010000}"/>
    <cellStyle name="Денежный 26 2" xfId="305" xr:uid="{00000000-0005-0000-0000-000067010000}"/>
    <cellStyle name="Денежный 27" xfId="306" xr:uid="{00000000-0005-0000-0000-000068010000}"/>
    <cellStyle name="Денежный 27 2" xfId="307" xr:uid="{00000000-0005-0000-0000-000069010000}"/>
    <cellStyle name="Денежный 28" xfId="308" xr:uid="{00000000-0005-0000-0000-00006A010000}"/>
    <cellStyle name="Денежный 28 2" xfId="309" xr:uid="{00000000-0005-0000-0000-00006B010000}"/>
    <cellStyle name="Денежный 29" xfId="310" xr:uid="{00000000-0005-0000-0000-00006C010000}"/>
    <cellStyle name="Денежный 29 2" xfId="839" xr:uid="{00000000-0005-0000-0000-00006D010000}"/>
    <cellStyle name="Денежный 3" xfId="311" xr:uid="{00000000-0005-0000-0000-00006E010000}"/>
    <cellStyle name="Денежный 3 2" xfId="312" xr:uid="{00000000-0005-0000-0000-00006F010000}"/>
    <cellStyle name="Денежный 3 3" xfId="313" xr:uid="{00000000-0005-0000-0000-000070010000}"/>
    <cellStyle name="Денежный 3 4" xfId="314" xr:uid="{00000000-0005-0000-0000-000071010000}"/>
    <cellStyle name="Денежный 30" xfId="315" xr:uid="{00000000-0005-0000-0000-000072010000}"/>
    <cellStyle name="Денежный 31" xfId="316" xr:uid="{00000000-0005-0000-0000-000073010000}"/>
    <cellStyle name="Денежный 32" xfId="317" xr:uid="{00000000-0005-0000-0000-000074010000}"/>
    <cellStyle name="Денежный 33" xfId="318" xr:uid="{00000000-0005-0000-0000-000075010000}"/>
    <cellStyle name="Денежный 34" xfId="319" xr:uid="{00000000-0005-0000-0000-000076010000}"/>
    <cellStyle name="Денежный 35" xfId="320" xr:uid="{00000000-0005-0000-0000-000077010000}"/>
    <cellStyle name="Денежный 36" xfId="321" xr:uid="{00000000-0005-0000-0000-000078010000}"/>
    <cellStyle name="Денежный 36 2" xfId="842" xr:uid="{00000000-0005-0000-0000-000079010000}"/>
    <cellStyle name="Денежный 37" xfId="322" xr:uid="{00000000-0005-0000-0000-00007A010000}"/>
    <cellStyle name="Денежный 37 2" xfId="843" xr:uid="{00000000-0005-0000-0000-00007B010000}"/>
    <cellStyle name="Денежный 38" xfId="323" xr:uid="{00000000-0005-0000-0000-00007C010000}"/>
    <cellStyle name="Денежный 4" xfId="324" xr:uid="{00000000-0005-0000-0000-00007D010000}"/>
    <cellStyle name="Денежный 4 2" xfId="325" xr:uid="{00000000-0005-0000-0000-00007E010000}"/>
    <cellStyle name="Денежный 4 3" xfId="326" xr:uid="{00000000-0005-0000-0000-00007F010000}"/>
    <cellStyle name="Денежный 4 4" xfId="327" xr:uid="{00000000-0005-0000-0000-000080010000}"/>
    <cellStyle name="Денежный 5" xfId="328" xr:uid="{00000000-0005-0000-0000-000081010000}"/>
    <cellStyle name="Денежный 5 2" xfId="329" xr:uid="{00000000-0005-0000-0000-000082010000}"/>
    <cellStyle name="Денежный 5 3" xfId="330" xr:uid="{00000000-0005-0000-0000-000083010000}"/>
    <cellStyle name="Денежный 5 4" xfId="331" xr:uid="{00000000-0005-0000-0000-000084010000}"/>
    <cellStyle name="Денежный 6" xfId="332" xr:uid="{00000000-0005-0000-0000-000085010000}"/>
    <cellStyle name="Денежный 6 2" xfId="333" xr:uid="{00000000-0005-0000-0000-000086010000}"/>
    <cellStyle name="Денежный 6 3" xfId="334" xr:uid="{00000000-0005-0000-0000-000087010000}"/>
    <cellStyle name="Денежный 6 4" xfId="335" xr:uid="{00000000-0005-0000-0000-000088010000}"/>
    <cellStyle name="Денежный 7" xfId="336" xr:uid="{00000000-0005-0000-0000-000089010000}"/>
    <cellStyle name="Денежный 7 2" xfId="337" xr:uid="{00000000-0005-0000-0000-00008A010000}"/>
    <cellStyle name="Денежный 7 3" xfId="338" xr:uid="{00000000-0005-0000-0000-00008B010000}"/>
    <cellStyle name="Денежный 7 4" xfId="339" xr:uid="{00000000-0005-0000-0000-00008C010000}"/>
    <cellStyle name="Денежный 8" xfId="340" xr:uid="{00000000-0005-0000-0000-00008D010000}"/>
    <cellStyle name="Денежный 8 2" xfId="341" xr:uid="{00000000-0005-0000-0000-00008E010000}"/>
    <cellStyle name="Денежный 8 3" xfId="342" xr:uid="{00000000-0005-0000-0000-00008F010000}"/>
    <cellStyle name="Денежный 8 4" xfId="343" xr:uid="{00000000-0005-0000-0000-000090010000}"/>
    <cellStyle name="Денежный 9" xfId="344" xr:uid="{00000000-0005-0000-0000-000091010000}"/>
    <cellStyle name="Заголовок 1 2" xfId="346" xr:uid="{00000000-0005-0000-0000-000092010000}"/>
    <cellStyle name="Заголовок 1 2 2" xfId="347" xr:uid="{00000000-0005-0000-0000-000093010000}"/>
    <cellStyle name="Заголовок 1 2 3" xfId="348" xr:uid="{00000000-0005-0000-0000-000094010000}"/>
    <cellStyle name="Заголовок 1 2 4" xfId="349" xr:uid="{00000000-0005-0000-0000-000095010000}"/>
    <cellStyle name="Заголовок 1 3" xfId="350" xr:uid="{00000000-0005-0000-0000-000096010000}"/>
    <cellStyle name="Заголовок 1 4" xfId="351" xr:uid="{00000000-0005-0000-0000-000097010000}"/>
    <cellStyle name="Заголовок 1 5" xfId="846" xr:uid="{00000000-0005-0000-0000-000098010000}"/>
    <cellStyle name="Заголовок 1 6" xfId="836" xr:uid="{00000000-0005-0000-0000-000099010000}"/>
    <cellStyle name="Заголовок 1 7" xfId="345" xr:uid="{00000000-0005-0000-0000-00009A010000}"/>
    <cellStyle name="Заголовок 2 2" xfId="353" xr:uid="{00000000-0005-0000-0000-00009B010000}"/>
    <cellStyle name="Заголовок 2 2 2" xfId="354" xr:uid="{00000000-0005-0000-0000-00009C010000}"/>
    <cellStyle name="Заголовок 2 2 3" xfId="355" xr:uid="{00000000-0005-0000-0000-00009D010000}"/>
    <cellStyle name="Заголовок 2 2 4" xfId="356" xr:uid="{00000000-0005-0000-0000-00009E010000}"/>
    <cellStyle name="Заголовок 2 3" xfId="357" xr:uid="{00000000-0005-0000-0000-00009F010000}"/>
    <cellStyle name="Заголовок 2 4" xfId="358" xr:uid="{00000000-0005-0000-0000-0000A0010000}"/>
    <cellStyle name="Заголовок 2 5" xfId="847" xr:uid="{00000000-0005-0000-0000-0000A1010000}"/>
    <cellStyle name="Заголовок 2 6" xfId="837" xr:uid="{00000000-0005-0000-0000-0000A2010000}"/>
    <cellStyle name="Заголовок 2 7" xfId="352" xr:uid="{00000000-0005-0000-0000-0000A3010000}"/>
    <cellStyle name="Заголовок 3 2" xfId="360" xr:uid="{00000000-0005-0000-0000-0000A4010000}"/>
    <cellStyle name="Заголовок 3 2 2" xfId="361" xr:uid="{00000000-0005-0000-0000-0000A5010000}"/>
    <cellStyle name="Заголовок 3 2 3" xfId="362" xr:uid="{00000000-0005-0000-0000-0000A6010000}"/>
    <cellStyle name="Заголовок 3 2 4" xfId="363" xr:uid="{00000000-0005-0000-0000-0000A7010000}"/>
    <cellStyle name="Заголовок 3 3" xfId="364" xr:uid="{00000000-0005-0000-0000-0000A8010000}"/>
    <cellStyle name="Заголовок 3 4" xfId="365" xr:uid="{00000000-0005-0000-0000-0000A9010000}"/>
    <cellStyle name="Заголовок 3 5" xfId="849" xr:uid="{00000000-0005-0000-0000-0000AA010000}"/>
    <cellStyle name="Заголовок 3 6" xfId="925" xr:uid="{00000000-0005-0000-0000-0000AB010000}"/>
    <cellStyle name="Заголовок 3 7" xfId="359" xr:uid="{00000000-0005-0000-0000-0000AC010000}"/>
    <cellStyle name="Заголовок 4 2" xfId="367" xr:uid="{00000000-0005-0000-0000-0000AD010000}"/>
    <cellStyle name="Заголовок 4 2 2" xfId="368" xr:uid="{00000000-0005-0000-0000-0000AE010000}"/>
    <cellStyle name="Заголовок 4 2 3" xfId="369" xr:uid="{00000000-0005-0000-0000-0000AF010000}"/>
    <cellStyle name="Заголовок 4 2 4" xfId="370" xr:uid="{00000000-0005-0000-0000-0000B0010000}"/>
    <cellStyle name="Заголовок 4 3" xfId="371" xr:uid="{00000000-0005-0000-0000-0000B1010000}"/>
    <cellStyle name="Заголовок 4 4" xfId="372" xr:uid="{00000000-0005-0000-0000-0000B2010000}"/>
    <cellStyle name="Заголовок 4 5" xfId="850" xr:uid="{00000000-0005-0000-0000-0000B3010000}"/>
    <cellStyle name="Заголовок 4 6" xfId="838" xr:uid="{00000000-0005-0000-0000-0000B4010000}"/>
    <cellStyle name="Заголовок 4 7" xfId="366" xr:uid="{00000000-0005-0000-0000-0000B5010000}"/>
    <cellStyle name="Итог 2" xfId="374" xr:uid="{00000000-0005-0000-0000-0000B6010000}"/>
    <cellStyle name="Итог 2 2" xfId="375" xr:uid="{00000000-0005-0000-0000-0000B7010000}"/>
    <cellStyle name="Итог 2 3" xfId="376" xr:uid="{00000000-0005-0000-0000-0000B8010000}"/>
    <cellStyle name="Итог 2 4" xfId="377" xr:uid="{00000000-0005-0000-0000-0000B9010000}"/>
    <cellStyle name="Итог 3" xfId="378" xr:uid="{00000000-0005-0000-0000-0000BA010000}"/>
    <cellStyle name="Итог 4" xfId="379" xr:uid="{00000000-0005-0000-0000-0000BB010000}"/>
    <cellStyle name="Итог 5" xfId="851" xr:uid="{00000000-0005-0000-0000-0000BC010000}"/>
    <cellStyle name="Итог 6" xfId="840" xr:uid="{00000000-0005-0000-0000-0000BD010000}"/>
    <cellStyle name="Итог 7" xfId="373" xr:uid="{00000000-0005-0000-0000-0000BE010000}"/>
    <cellStyle name="Контрольная ячейка 2" xfId="381" xr:uid="{00000000-0005-0000-0000-0000BF010000}"/>
    <cellStyle name="Контрольная ячейка 2 2" xfId="382" xr:uid="{00000000-0005-0000-0000-0000C0010000}"/>
    <cellStyle name="Контрольная ячейка 2 3" xfId="383" xr:uid="{00000000-0005-0000-0000-0000C1010000}"/>
    <cellStyle name="Контрольная ячейка 2 4" xfId="384" xr:uid="{00000000-0005-0000-0000-0000C2010000}"/>
    <cellStyle name="Контрольная ячейка 3" xfId="385" xr:uid="{00000000-0005-0000-0000-0000C3010000}"/>
    <cellStyle name="Контрольная ячейка 4" xfId="386" xr:uid="{00000000-0005-0000-0000-0000C4010000}"/>
    <cellStyle name="Контрольная ячейка 5" xfId="852" xr:uid="{00000000-0005-0000-0000-0000C5010000}"/>
    <cellStyle name="Контрольная ячейка 6" xfId="841" xr:uid="{00000000-0005-0000-0000-0000C6010000}"/>
    <cellStyle name="Контрольная ячейка 7" xfId="380" xr:uid="{00000000-0005-0000-0000-0000C7010000}"/>
    <cellStyle name="Название 2" xfId="388" xr:uid="{00000000-0005-0000-0000-0000C8010000}"/>
    <cellStyle name="Название 2 2" xfId="389" xr:uid="{00000000-0005-0000-0000-0000C9010000}"/>
    <cellStyle name="Название 2 3" xfId="390" xr:uid="{00000000-0005-0000-0000-0000CA010000}"/>
    <cellStyle name="Название 2 4" xfId="391" xr:uid="{00000000-0005-0000-0000-0000CB010000}"/>
    <cellStyle name="Название 3" xfId="392" xr:uid="{00000000-0005-0000-0000-0000CC010000}"/>
    <cellStyle name="Название 4" xfId="393" xr:uid="{00000000-0005-0000-0000-0000CD010000}"/>
    <cellStyle name="Название 5" xfId="853" xr:uid="{00000000-0005-0000-0000-0000CE010000}"/>
    <cellStyle name="Название 6" xfId="844" xr:uid="{00000000-0005-0000-0000-0000CF010000}"/>
    <cellStyle name="Название 7" xfId="387" xr:uid="{00000000-0005-0000-0000-0000D0010000}"/>
    <cellStyle name="Нейтральный 2" xfId="395" xr:uid="{00000000-0005-0000-0000-0000D1010000}"/>
    <cellStyle name="Нейтральный 2 2" xfId="396" xr:uid="{00000000-0005-0000-0000-0000D2010000}"/>
    <cellStyle name="Нейтральный 2 3" xfId="397" xr:uid="{00000000-0005-0000-0000-0000D3010000}"/>
    <cellStyle name="Нейтральный 2 4" xfId="398" xr:uid="{00000000-0005-0000-0000-0000D4010000}"/>
    <cellStyle name="Нейтральный 3" xfId="399" xr:uid="{00000000-0005-0000-0000-0000D5010000}"/>
    <cellStyle name="Нейтральный 4" xfId="400" xr:uid="{00000000-0005-0000-0000-0000D6010000}"/>
    <cellStyle name="Нейтральный 5" xfId="854" xr:uid="{00000000-0005-0000-0000-0000D7010000}"/>
    <cellStyle name="Нейтральный 6" xfId="845" xr:uid="{00000000-0005-0000-0000-0000D8010000}"/>
    <cellStyle name="Нейтральный 7" xfId="394" xr:uid="{00000000-0005-0000-0000-0000D9010000}"/>
    <cellStyle name="Обычный" xfId="0" builtinId="0"/>
    <cellStyle name="Обычный 10" xfId="401" xr:uid="{00000000-0005-0000-0000-0000DB010000}"/>
    <cellStyle name="Обычный 11" xfId="402" xr:uid="{00000000-0005-0000-0000-0000DC010000}"/>
    <cellStyle name="Обычный 12" xfId="769" xr:uid="{00000000-0005-0000-0000-0000DD010000}"/>
    <cellStyle name="Обычный 12 2" xfId="403" xr:uid="{00000000-0005-0000-0000-0000DE010000}"/>
    <cellStyle name="Обычный 12 2 2" xfId="768" xr:uid="{00000000-0005-0000-0000-0000DF010000}"/>
    <cellStyle name="Обычный 12 3" xfId="404" xr:uid="{00000000-0005-0000-0000-0000E0010000}"/>
    <cellStyle name="Обычный 12 3 2" xfId="855" xr:uid="{00000000-0005-0000-0000-0000E1010000}"/>
    <cellStyle name="Обычный 12 4" xfId="897" xr:uid="{00000000-0005-0000-0000-0000E2010000}"/>
    <cellStyle name="Обычный 13" xfId="770" xr:uid="{00000000-0005-0000-0000-0000E3010000}"/>
    <cellStyle name="Обычный 13 2" xfId="898" xr:uid="{00000000-0005-0000-0000-0000E4010000}"/>
    <cellStyle name="Обычный 14" xfId="405" xr:uid="{00000000-0005-0000-0000-0000E5010000}"/>
    <cellStyle name="Обычный 15" xfId="406" xr:uid="{00000000-0005-0000-0000-0000E6010000}"/>
    <cellStyle name="Обычный 16" xfId="407" xr:uid="{00000000-0005-0000-0000-0000E7010000}"/>
    <cellStyle name="Обычный 17" xfId="408" xr:uid="{00000000-0005-0000-0000-0000E8010000}"/>
    <cellStyle name="Обычный 17 2" xfId="409" xr:uid="{00000000-0005-0000-0000-0000E9010000}"/>
    <cellStyle name="Обычный 17 3" xfId="410" xr:uid="{00000000-0005-0000-0000-0000EA010000}"/>
    <cellStyle name="Обычный 17 4" xfId="411" xr:uid="{00000000-0005-0000-0000-0000EB010000}"/>
    <cellStyle name="Обычный 18" xfId="412" xr:uid="{00000000-0005-0000-0000-0000EC010000}"/>
    <cellStyle name="Обычный 18 2" xfId="413" xr:uid="{00000000-0005-0000-0000-0000ED010000}"/>
    <cellStyle name="Обычный 18 3" xfId="414" xr:uid="{00000000-0005-0000-0000-0000EE010000}"/>
    <cellStyle name="Обычный 18 4" xfId="415" xr:uid="{00000000-0005-0000-0000-0000EF010000}"/>
    <cellStyle name="Обычный 19" xfId="771" xr:uid="{00000000-0005-0000-0000-0000F0010000}"/>
    <cellStyle name="Обычный 19 2" xfId="899" xr:uid="{00000000-0005-0000-0000-0000F1010000}"/>
    <cellStyle name="Обычный 2" xfId="416" xr:uid="{00000000-0005-0000-0000-0000F2010000}"/>
    <cellStyle name="Обычный 2 10" xfId="780" xr:uid="{00000000-0005-0000-0000-0000F3010000}"/>
    <cellStyle name="Обычный 2 10 2" xfId="906" xr:uid="{00000000-0005-0000-0000-0000F4010000}"/>
    <cellStyle name="Обычный 2 11" xfId="784" xr:uid="{00000000-0005-0000-0000-0000F5010000}"/>
    <cellStyle name="Обычный 2 11 2" xfId="910" xr:uid="{00000000-0005-0000-0000-0000F6010000}"/>
    <cellStyle name="Обычный 2 12" xfId="856" xr:uid="{00000000-0005-0000-0000-0000F7010000}"/>
    <cellStyle name="Обычный 2 13" xfId="848" xr:uid="{00000000-0005-0000-0000-0000F8010000}"/>
    <cellStyle name="Обычный 2 14" xfId="926" xr:uid="{00000000-0005-0000-0000-0000F9010000}"/>
    <cellStyle name="Обычный 2 2" xfId="417" xr:uid="{00000000-0005-0000-0000-0000FA010000}"/>
    <cellStyle name="Обычный 2 3" xfId="418" xr:uid="{00000000-0005-0000-0000-0000FB010000}"/>
    <cellStyle name="Обычный 2 4" xfId="419" xr:uid="{00000000-0005-0000-0000-0000FC010000}"/>
    <cellStyle name="Обычный 2 5" xfId="420" xr:uid="{00000000-0005-0000-0000-0000FD010000}"/>
    <cellStyle name="Обычный 2 6" xfId="421" xr:uid="{00000000-0005-0000-0000-0000FE010000}"/>
    <cellStyle name="Обычный 2 6 2" xfId="857" xr:uid="{00000000-0005-0000-0000-0000FF010000}"/>
    <cellStyle name="Обычный 2 7" xfId="422" xr:uid="{00000000-0005-0000-0000-000000020000}"/>
    <cellStyle name="Обычный 2 7 2" xfId="774" xr:uid="{00000000-0005-0000-0000-000001020000}"/>
    <cellStyle name="Обычный 2 8" xfId="423" xr:uid="{00000000-0005-0000-0000-000002020000}"/>
    <cellStyle name="Обычный 2 9" xfId="776" xr:uid="{00000000-0005-0000-0000-000003020000}"/>
    <cellStyle name="Обычный 2 9 2" xfId="902" xr:uid="{00000000-0005-0000-0000-000004020000}"/>
    <cellStyle name="Обычный 20" xfId="777" xr:uid="{00000000-0005-0000-0000-000005020000}"/>
    <cellStyle name="Обычный 20 2" xfId="903" xr:uid="{00000000-0005-0000-0000-000006020000}"/>
    <cellStyle name="Обычный 21" xfId="424" xr:uid="{00000000-0005-0000-0000-000007020000}"/>
    <cellStyle name="Обычный 21 2" xfId="425" xr:uid="{00000000-0005-0000-0000-000008020000}"/>
    <cellStyle name="Обычный 21 3" xfId="426" xr:uid="{00000000-0005-0000-0000-000009020000}"/>
    <cellStyle name="Обычный 21 4" xfId="427" xr:uid="{00000000-0005-0000-0000-00000A020000}"/>
    <cellStyle name="Обычный 22" xfId="428" xr:uid="{00000000-0005-0000-0000-00000B020000}"/>
    <cellStyle name="Обычный 22 2" xfId="429" xr:uid="{00000000-0005-0000-0000-00000C020000}"/>
    <cellStyle name="Обычный 22 3" xfId="430" xr:uid="{00000000-0005-0000-0000-00000D020000}"/>
    <cellStyle name="Обычный 22 4" xfId="431" xr:uid="{00000000-0005-0000-0000-00000E020000}"/>
    <cellStyle name="Обычный 23" xfId="432" xr:uid="{00000000-0005-0000-0000-00000F020000}"/>
    <cellStyle name="Обычный 23 2" xfId="433" xr:uid="{00000000-0005-0000-0000-000010020000}"/>
    <cellStyle name="Обычный 23 3" xfId="434" xr:uid="{00000000-0005-0000-0000-000011020000}"/>
    <cellStyle name="Обычный 23 4" xfId="435" xr:uid="{00000000-0005-0000-0000-000012020000}"/>
    <cellStyle name="Обычный 24" xfId="436" xr:uid="{00000000-0005-0000-0000-000013020000}"/>
    <cellStyle name="Обычный 24 2" xfId="437" xr:uid="{00000000-0005-0000-0000-000014020000}"/>
    <cellStyle name="Обычный 24 3" xfId="438" xr:uid="{00000000-0005-0000-0000-000015020000}"/>
    <cellStyle name="Обычный 24 4" xfId="439" xr:uid="{00000000-0005-0000-0000-000016020000}"/>
    <cellStyle name="Обычный 25" xfId="440" xr:uid="{00000000-0005-0000-0000-000017020000}"/>
    <cellStyle name="Обычный 25 2" xfId="441" xr:uid="{00000000-0005-0000-0000-000018020000}"/>
    <cellStyle name="Обычный 25 3" xfId="442" xr:uid="{00000000-0005-0000-0000-000019020000}"/>
    <cellStyle name="Обычный 25 4" xfId="443" xr:uid="{00000000-0005-0000-0000-00001A020000}"/>
    <cellStyle name="Обычный 26" xfId="444" xr:uid="{00000000-0005-0000-0000-00001B020000}"/>
    <cellStyle name="Обычный 26 2" xfId="445" xr:uid="{00000000-0005-0000-0000-00001C020000}"/>
    <cellStyle name="Обычный 26 2 2" xfId="775" xr:uid="{00000000-0005-0000-0000-00001D020000}"/>
    <cellStyle name="Обычный 26 2 2 2" xfId="901" xr:uid="{00000000-0005-0000-0000-00001E020000}"/>
    <cellStyle name="Обычный 26 2 3" xfId="786" xr:uid="{00000000-0005-0000-0000-00001F020000}"/>
    <cellStyle name="Обычный 26 2 3 2" xfId="912" xr:uid="{00000000-0005-0000-0000-000020020000}"/>
    <cellStyle name="Обычный 26 2 4" xfId="861" xr:uid="{00000000-0005-0000-0000-000021020000}"/>
    <cellStyle name="Обычный 26 3" xfId="772" xr:uid="{00000000-0005-0000-0000-000022020000}"/>
    <cellStyle name="Обычный 26 3 2" xfId="900" xr:uid="{00000000-0005-0000-0000-000023020000}"/>
    <cellStyle name="Обычный 26 4" xfId="785" xr:uid="{00000000-0005-0000-0000-000024020000}"/>
    <cellStyle name="Обычный 26 4 2" xfId="911" xr:uid="{00000000-0005-0000-0000-000025020000}"/>
    <cellStyle name="Обычный 26 5" xfId="860" xr:uid="{00000000-0005-0000-0000-000026020000}"/>
    <cellStyle name="Обычный 27" xfId="446" xr:uid="{00000000-0005-0000-0000-000027020000}"/>
    <cellStyle name="Обычный 27 2" xfId="447" xr:uid="{00000000-0005-0000-0000-000028020000}"/>
    <cellStyle name="Обычный 28" xfId="448" xr:uid="{00000000-0005-0000-0000-000029020000}"/>
    <cellStyle name="Обычный 28 2" xfId="449" xr:uid="{00000000-0005-0000-0000-00002A020000}"/>
    <cellStyle name="Обычный 29" xfId="450" xr:uid="{00000000-0005-0000-0000-00002B020000}"/>
    <cellStyle name="Обычный 29 2" xfId="451" xr:uid="{00000000-0005-0000-0000-00002C020000}"/>
    <cellStyle name="Обычный 3" xfId="452" xr:uid="{00000000-0005-0000-0000-00002D020000}"/>
    <cellStyle name="Обычный 3 2" xfId="453" xr:uid="{00000000-0005-0000-0000-00002E020000}"/>
    <cellStyle name="Обычный 3 3" xfId="454" xr:uid="{00000000-0005-0000-0000-00002F020000}"/>
    <cellStyle name="Обычный 3 4" xfId="455" xr:uid="{00000000-0005-0000-0000-000030020000}"/>
    <cellStyle name="Обычный 30" xfId="456" xr:uid="{00000000-0005-0000-0000-000031020000}"/>
    <cellStyle name="Обычный 30 2" xfId="457" xr:uid="{00000000-0005-0000-0000-000032020000}"/>
    <cellStyle name="Обычный 31" xfId="458" xr:uid="{00000000-0005-0000-0000-000033020000}"/>
    <cellStyle name="Обычный 31 2" xfId="459" xr:uid="{00000000-0005-0000-0000-000034020000}"/>
    <cellStyle name="Обычный 32" xfId="460" xr:uid="{00000000-0005-0000-0000-000035020000}"/>
    <cellStyle name="Обычный 32 2" xfId="461" xr:uid="{00000000-0005-0000-0000-000036020000}"/>
    <cellStyle name="Обычный 33" xfId="462" xr:uid="{00000000-0005-0000-0000-000037020000}"/>
    <cellStyle name="Обычный 33 2" xfId="463" xr:uid="{00000000-0005-0000-0000-000038020000}"/>
    <cellStyle name="Обычный 34" xfId="464" xr:uid="{00000000-0005-0000-0000-000039020000}"/>
    <cellStyle name="Обычный 34 2" xfId="863" xr:uid="{00000000-0005-0000-0000-00003A020000}"/>
    <cellStyle name="Обычный 35" xfId="778" xr:uid="{00000000-0005-0000-0000-00003B020000}"/>
    <cellStyle name="Обычный 35 2" xfId="904" xr:uid="{00000000-0005-0000-0000-00003C020000}"/>
    <cellStyle name="Обычный 36" xfId="779" xr:uid="{00000000-0005-0000-0000-00003D020000}"/>
    <cellStyle name="Обычный 36 2" xfId="905" xr:uid="{00000000-0005-0000-0000-00003E020000}"/>
    <cellStyle name="Обычный 37" xfId="781" xr:uid="{00000000-0005-0000-0000-00003F020000}"/>
    <cellStyle name="Обычный 37 2" xfId="907" xr:uid="{00000000-0005-0000-0000-000040020000}"/>
    <cellStyle name="Обычный 38" xfId="782" xr:uid="{00000000-0005-0000-0000-000041020000}"/>
    <cellStyle name="Обычный 38 2" xfId="908" xr:uid="{00000000-0005-0000-0000-000042020000}"/>
    <cellStyle name="Обычный 39" xfId="783" xr:uid="{00000000-0005-0000-0000-000043020000}"/>
    <cellStyle name="Обычный 39 2" xfId="909" xr:uid="{00000000-0005-0000-0000-000044020000}"/>
    <cellStyle name="Обычный 4" xfId="465" xr:uid="{00000000-0005-0000-0000-000045020000}"/>
    <cellStyle name="Обычный 4 2" xfId="466" xr:uid="{00000000-0005-0000-0000-000046020000}"/>
    <cellStyle name="Обычный 4 3" xfId="467" xr:uid="{00000000-0005-0000-0000-000047020000}"/>
    <cellStyle name="Обычный 4 4" xfId="468" xr:uid="{00000000-0005-0000-0000-000048020000}"/>
    <cellStyle name="Обычный 40" xfId="787" xr:uid="{00000000-0005-0000-0000-000049020000}"/>
    <cellStyle name="Обычный 40 2" xfId="913" xr:uid="{00000000-0005-0000-0000-00004A020000}"/>
    <cellStyle name="Обычный 41" xfId="788" xr:uid="{00000000-0005-0000-0000-00004B020000}"/>
    <cellStyle name="Обычный 42" xfId="789" xr:uid="{00000000-0005-0000-0000-00004C020000}"/>
    <cellStyle name="Обычный 43" xfId="924" xr:uid="{00000000-0005-0000-0000-00004D020000}"/>
    <cellStyle name="Обычный 44" xfId="1" xr:uid="{00000000-0005-0000-0000-00004E020000}"/>
    <cellStyle name="Обычный 5" xfId="469" xr:uid="{00000000-0005-0000-0000-00004F020000}"/>
    <cellStyle name="Обычный 5 2" xfId="470" xr:uid="{00000000-0005-0000-0000-000050020000}"/>
    <cellStyle name="Обычный 5 3" xfId="471" xr:uid="{00000000-0005-0000-0000-000051020000}"/>
    <cellStyle name="Обычный 5 4" xfId="472" xr:uid="{00000000-0005-0000-0000-000052020000}"/>
    <cellStyle name="Обычный 6" xfId="473" xr:uid="{00000000-0005-0000-0000-000053020000}"/>
    <cellStyle name="Обычный 6 2" xfId="474" xr:uid="{00000000-0005-0000-0000-000054020000}"/>
    <cellStyle name="Обычный 6 3" xfId="475" xr:uid="{00000000-0005-0000-0000-000055020000}"/>
    <cellStyle name="Обычный 6 4" xfId="476" xr:uid="{00000000-0005-0000-0000-000056020000}"/>
    <cellStyle name="Обычный 7" xfId="477" xr:uid="{00000000-0005-0000-0000-000057020000}"/>
    <cellStyle name="Обычный 7 2" xfId="478" xr:uid="{00000000-0005-0000-0000-000058020000}"/>
    <cellStyle name="Обычный 7 3" xfId="479" xr:uid="{00000000-0005-0000-0000-000059020000}"/>
    <cellStyle name="Обычный 7 4" xfId="480" xr:uid="{00000000-0005-0000-0000-00005A020000}"/>
    <cellStyle name="Обычный 8" xfId="481" xr:uid="{00000000-0005-0000-0000-00005B020000}"/>
    <cellStyle name="Обычный 8 2" xfId="482" xr:uid="{00000000-0005-0000-0000-00005C020000}"/>
    <cellStyle name="Обычный 8 3" xfId="483" xr:uid="{00000000-0005-0000-0000-00005D020000}"/>
    <cellStyle name="Обычный 8 4" xfId="484" xr:uid="{00000000-0005-0000-0000-00005E020000}"/>
    <cellStyle name="Обычный 9" xfId="485" xr:uid="{00000000-0005-0000-0000-00005F020000}"/>
    <cellStyle name="Плохой 2" xfId="487" xr:uid="{00000000-0005-0000-0000-000060020000}"/>
    <cellStyle name="Плохой 2 2" xfId="488" xr:uid="{00000000-0005-0000-0000-000061020000}"/>
    <cellStyle name="Плохой 2 3" xfId="489" xr:uid="{00000000-0005-0000-0000-000062020000}"/>
    <cellStyle name="Плохой 2 4" xfId="490" xr:uid="{00000000-0005-0000-0000-000063020000}"/>
    <cellStyle name="Плохой 3" xfId="491" xr:uid="{00000000-0005-0000-0000-000064020000}"/>
    <cellStyle name="Плохой 4" xfId="492" xr:uid="{00000000-0005-0000-0000-000065020000}"/>
    <cellStyle name="Плохой 5" xfId="864" xr:uid="{00000000-0005-0000-0000-000066020000}"/>
    <cellStyle name="Плохой 6" xfId="858" xr:uid="{00000000-0005-0000-0000-000067020000}"/>
    <cellStyle name="Плохой 7" xfId="486" xr:uid="{00000000-0005-0000-0000-000068020000}"/>
    <cellStyle name="Пояснение 2" xfId="494" xr:uid="{00000000-0005-0000-0000-000069020000}"/>
    <cellStyle name="Пояснение 2 2" xfId="495" xr:uid="{00000000-0005-0000-0000-00006A020000}"/>
    <cellStyle name="Пояснение 2 3" xfId="496" xr:uid="{00000000-0005-0000-0000-00006B020000}"/>
    <cellStyle name="Пояснение 2 4" xfId="497" xr:uid="{00000000-0005-0000-0000-00006C020000}"/>
    <cellStyle name="Пояснение 3" xfId="498" xr:uid="{00000000-0005-0000-0000-00006D020000}"/>
    <cellStyle name="Пояснение 4" xfId="499" xr:uid="{00000000-0005-0000-0000-00006E020000}"/>
    <cellStyle name="Пояснение 5" xfId="865" xr:uid="{00000000-0005-0000-0000-00006F020000}"/>
    <cellStyle name="Пояснение 6" xfId="859" xr:uid="{00000000-0005-0000-0000-000070020000}"/>
    <cellStyle name="Пояснение 7" xfId="493" xr:uid="{00000000-0005-0000-0000-000071020000}"/>
    <cellStyle name="Примечание 10" xfId="500" xr:uid="{00000000-0005-0000-0000-000072020000}"/>
    <cellStyle name="Примечание 2" xfId="501" xr:uid="{00000000-0005-0000-0000-000073020000}"/>
    <cellStyle name="Примечание 2 2" xfId="502" xr:uid="{00000000-0005-0000-0000-000074020000}"/>
    <cellStyle name="Примечание 2 2 2" xfId="867" xr:uid="{00000000-0005-0000-0000-000075020000}"/>
    <cellStyle name="Примечание 2 3" xfId="503" xr:uid="{00000000-0005-0000-0000-000076020000}"/>
    <cellStyle name="Примечание 2 3 2" xfId="868" xr:uid="{00000000-0005-0000-0000-000077020000}"/>
    <cellStyle name="Примечание 2 4" xfId="504" xr:uid="{00000000-0005-0000-0000-000078020000}"/>
    <cellStyle name="Примечание 2 4 2" xfId="869" xr:uid="{00000000-0005-0000-0000-000079020000}"/>
    <cellStyle name="Примечание 2 5" xfId="773" xr:uid="{00000000-0005-0000-0000-00007A020000}"/>
    <cellStyle name="Примечание 3" xfId="505" xr:uid="{00000000-0005-0000-0000-00007B020000}"/>
    <cellStyle name="Примечание 3 2" xfId="506" xr:uid="{00000000-0005-0000-0000-00007C020000}"/>
    <cellStyle name="Примечание 3 2 2" xfId="871" xr:uid="{00000000-0005-0000-0000-00007D020000}"/>
    <cellStyle name="Примечание 3 3" xfId="507" xr:uid="{00000000-0005-0000-0000-00007E020000}"/>
    <cellStyle name="Примечание 3 3 2" xfId="872" xr:uid="{00000000-0005-0000-0000-00007F020000}"/>
    <cellStyle name="Примечание 3 4" xfId="508" xr:uid="{00000000-0005-0000-0000-000080020000}"/>
    <cellStyle name="Примечание 3 4 2" xfId="873" xr:uid="{00000000-0005-0000-0000-000081020000}"/>
    <cellStyle name="Примечание 3 5" xfId="870" xr:uid="{00000000-0005-0000-0000-000082020000}"/>
    <cellStyle name="Примечание 4" xfId="509" xr:uid="{00000000-0005-0000-0000-000083020000}"/>
    <cellStyle name="Примечание 4 2" xfId="510" xr:uid="{00000000-0005-0000-0000-000084020000}"/>
    <cellStyle name="Примечание 4 2 2" xfId="875" xr:uid="{00000000-0005-0000-0000-000085020000}"/>
    <cellStyle name="Примечание 4 3" xfId="511" xr:uid="{00000000-0005-0000-0000-000086020000}"/>
    <cellStyle name="Примечание 4 3 2" xfId="876" xr:uid="{00000000-0005-0000-0000-000087020000}"/>
    <cellStyle name="Примечание 4 4" xfId="512" xr:uid="{00000000-0005-0000-0000-000088020000}"/>
    <cellStyle name="Примечание 4 4 2" xfId="877" xr:uid="{00000000-0005-0000-0000-000089020000}"/>
    <cellStyle name="Примечание 4 5" xfId="874" xr:uid="{00000000-0005-0000-0000-00008A020000}"/>
    <cellStyle name="Примечание 5" xfId="513" xr:uid="{00000000-0005-0000-0000-00008B020000}"/>
    <cellStyle name="Примечание 5 2" xfId="878" xr:uid="{00000000-0005-0000-0000-00008C020000}"/>
    <cellStyle name="Примечание 6" xfId="514" xr:uid="{00000000-0005-0000-0000-00008D020000}"/>
    <cellStyle name="Примечание 6 2" xfId="879" xr:uid="{00000000-0005-0000-0000-00008E020000}"/>
    <cellStyle name="Примечание 7" xfId="515" xr:uid="{00000000-0005-0000-0000-00008F020000}"/>
    <cellStyle name="Примечание 7 2" xfId="880" xr:uid="{00000000-0005-0000-0000-000090020000}"/>
    <cellStyle name="Примечание 8" xfId="866" xr:uid="{00000000-0005-0000-0000-000091020000}"/>
    <cellStyle name="Примечание 9" xfId="862" xr:uid="{00000000-0005-0000-0000-000092020000}"/>
    <cellStyle name="Процентный 10" xfId="516" xr:uid="{00000000-0005-0000-0000-000093020000}"/>
    <cellStyle name="Процентный 11" xfId="517" xr:uid="{00000000-0005-0000-0000-000094020000}"/>
    <cellStyle name="Процентный 12" xfId="518" xr:uid="{00000000-0005-0000-0000-000095020000}"/>
    <cellStyle name="Процентный 13" xfId="519" xr:uid="{00000000-0005-0000-0000-000096020000}"/>
    <cellStyle name="Процентный 14" xfId="520" xr:uid="{00000000-0005-0000-0000-000097020000}"/>
    <cellStyle name="Процентный 14 2" xfId="521" xr:uid="{00000000-0005-0000-0000-000098020000}"/>
    <cellStyle name="Процентный 14 3" xfId="522" xr:uid="{00000000-0005-0000-0000-000099020000}"/>
    <cellStyle name="Процентный 14 4" xfId="523" xr:uid="{00000000-0005-0000-0000-00009A020000}"/>
    <cellStyle name="Процентный 15" xfId="524" xr:uid="{00000000-0005-0000-0000-00009B020000}"/>
    <cellStyle name="Процентный 15 2" xfId="525" xr:uid="{00000000-0005-0000-0000-00009C020000}"/>
    <cellStyle name="Процентный 15 3" xfId="526" xr:uid="{00000000-0005-0000-0000-00009D020000}"/>
    <cellStyle name="Процентный 15 4" xfId="527" xr:uid="{00000000-0005-0000-0000-00009E020000}"/>
    <cellStyle name="Процентный 16" xfId="528" xr:uid="{00000000-0005-0000-0000-00009F020000}"/>
    <cellStyle name="Процентный 16 2" xfId="529" xr:uid="{00000000-0005-0000-0000-0000A0020000}"/>
    <cellStyle name="Процентный 16 3" xfId="530" xr:uid="{00000000-0005-0000-0000-0000A1020000}"/>
    <cellStyle name="Процентный 16 4" xfId="531" xr:uid="{00000000-0005-0000-0000-0000A2020000}"/>
    <cellStyle name="Процентный 17" xfId="532" xr:uid="{00000000-0005-0000-0000-0000A3020000}"/>
    <cellStyle name="Процентный 17 2" xfId="533" xr:uid="{00000000-0005-0000-0000-0000A4020000}"/>
    <cellStyle name="Процентный 17 3" xfId="534" xr:uid="{00000000-0005-0000-0000-0000A5020000}"/>
    <cellStyle name="Процентный 17 4" xfId="535" xr:uid="{00000000-0005-0000-0000-0000A6020000}"/>
    <cellStyle name="Процентный 18" xfId="536" xr:uid="{00000000-0005-0000-0000-0000A7020000}"/>
    <cellStyle name="Процентный 18 2" xfId="537" xr:uid="{00000000-0005-0000-0000-0000A8020000}"/>
    <cellStyle name="Процентный 18 3" xfId="538" xr:uid="{00000000-0005-0000-0000-0000A9020000}"/>
    <cellStyle name="Процентный 18 4" xfId="539" xr:uid="{00000000-0005-0000-0000-0000AA020000}"/>
    <cellStyle name="Процентный 19" xfId="540" xr:uid="{00000000-0005-0000-0000-0000AB020000}"/>
    <cellStyle name="Процентный 19 2" xfId="541" xr:uid="{00000000-0005-0000-0000-0000AC020000}"/>
    <cellStyle name="Процентный 19 3" xfId="542" xr:uid="{00000000-0005-0000-0000-0000AD020000}"/>
    <cellStyle name="Процентный 19 4" xfId="543" xr:uid="{00000000-0005-0000-0000-0000AE020000}"/>
    <cellStyle name="Процентный 2" xfId="544" xr:uid="{00000000-0005-0000-0000-0000AF020000}"/>
    <cellStyle name="Процентный 2 2" xfId="545" xr:uid="{00000000-0005-0000-0000-0000B0020000}"/>
    <cellStyle name="Процентный 2 3" xfId="546" xr:uid="{00000000-0005-0000-0000-0000B1020000}"/>
    <cellStyle name="Процентный 2 4" xfId="547" xr:uid="{00000000-0005-0000-0000-0000B2020000}"/>
    <cellStyle name="Процентный 20" xfId="548" xr:uid="{00000000-0005-0000-0000-0000B3020000}"/>
    <cellStyle name="Процентный 21" xfId="549" xr:uid="{00000000-0005-0000-0000-0000B4020000}"/>
    <cellStyle name="Процентный 21 2" xfId="550" xr:uid="{00000000-0005-0000-0000-0000B5020000}"/>
    <cellStyle name="Процентный 22" xfId="551" xr:uid="{00000000-0005-0000-0000-0000B6020000}"/>
    <cellStyle name="Процентный 22 2" xfId="552" xr:uid="{00000000-0005-0000-0000-0000B7020000}"/>
    <cellStyle name="Процентный 23" xfId="553" xr:uid="{00000000-0005-0000-0000-0000B8020000}"/>
    <cellStyle name="Процентный 23 2" xfId="554" xr:uid="{00000000-0005-0000-0000-0000B9020000}"/>
    <cellStyle name="Процентный 24" xfId="555" xr:uid="{00000000-0005-0000-0000-0000BA020000}"/>
    <cellStyle name="Процентный 24 2" xfId="556" xr:uid="{00000000-0005-0000-0000-0000BB020000}"/>
    <cellStyle name="Процентный 25" xfId="557" xr:uid="{00000000-0005-0000-0000-0000BC020000}"/>
    <cellStyle name="Процентный 25 2" xfId="558" xr:uid="{00000000-0005-0000-0000-0000BD020000}"/>
    <cellStyle name="Процентный 26" xfId="559" xr:uid="{00000000-0005-0000-0000-0000BE020000}"/>
    <cellStyle name="Процентный 26 2" xfId="883" xr:uid="{00000000-0005-0000-0000-0000BF020000}"/>
    <cellStyle name="Процентный 27" xfId="560" xr:uid="{00000000-0005-0000-0000-0000C0020000}"/>
    <cellStyle name="Процентный 27 2" xfId="884" xr:uid="{00000000-0005-0000-0000-0000C1020000}"/>
    <cellStyle name="Процентный 28" xfId="561" xr:uid="{00000000-0005-0000-0000-0000C2020000}"/>
    <cellStyle name="Процентный 3" xfId="562" xr:uid="{00000000-0005-0000-0000-0000C3020000}"/>
    <cellStyle name="Процентный 3 2" xfId="563" xr:uid="{00000000-0005-0000-0000-0000C4020000}"/>
    <cellStyle name="Процентный 3 3" xfId="564" xr:uid="{00000000-0005-0000-0000-0000C5020000}"/>
    <cellStyle name="Процентный 3 4" xfId="565" xr:uid="{00000000-0005-0000-0000-0000C6020000}"/>
    <cellStyle name="Процентный 4" xfId="566" xr:uid="{00000000-0005-0000-0000-0000C7020000}"/>
    <cellStyle name="Процентный 4 2" xfId="567" xr:uid="{00000000-0005-0000-0000-0000C8020000}"/>
    <cellStyle name="Процентный 4 3" xfId="568" xr:uid="{00000000-0005-0000-0000-0000C9020000}"/>
    <cellStyle name="Процентный 4 4" xfId="569" xr:uid="{00000000-0005-0000-0000-0000CA020000}"/>
    <cellStyle name="Процентный 5" xfId="570" xr:uid="{00000000-0005-0000-0000-0000CB020000}"/>
    <cellStyle name="Процентный 5 2" xfId="571" xr:uid="{00000000-0005-0000-0000-0000CC020000}"/>
    <cellStyle name="Процентный 5 3" xfId="572" xr:uid="{00000000-0005-0000-0000-0000CD020000}"/>
    <cellStyle name="Процентный 5 4" xfId="573" xr:uid="{00000000-0005-0000-0000-0000CE020000}"/>
    <cellStyle name="Процентный 6" xfId="574" xr:uid="{00000000-0005-0000-0000-0000CF020000}"/>
    <cellStyle name="Процентный 6 2" xfId="575" xr:uid="{00000000-0005-0000-0000-0000D0020000}"/>
    <cellStyle name="Процентный 6 3" xfId="576" xr:uid="{00000000-0005-0000-0000-0000D1020000}"/>
    <cellStyle name="Процентный 6 4" xfId="577" xr:uid="{00000000-0005-0000-0000-0000D2020000}"/>
    <cellStyle name="Процентный 7" xfId="578" xr:uid="{00000000-0005-0000-0000-0000D3020000}"/>
    <cellStyle name="Процентный 7 2" xfId="579" xr:uid="{00000000-0005-0000-0000-0000D4020000}"/>
    <cellStyle name="Процентный 7 3" xfId="580" xr:uid="{00000000-0005-0000-0000-0000D5020000}"/>
    <cellStyle name="Процентный 7 4" xfId="581" xr:uid="{00000000-0005-0000-0000-0000D6020000}"/>
    <cellStyle name="Процентный 8" xfId="582" xr:uid="{00000000-0005-0000-0000-0000D7020000}"/>
    <cellStyle name="Процентный 8 2" xfId="583" xr:uid="{00000000-0005-0000-0000-0000D8020000}"/>
    <cellStyle name="Процентный 8 3" xfId="584" xr:uid="{00000000-0005-0000-0000-0000D9020000}"/>
    <cellStyle name="Процентный 8 4" xfId="585" xr:uid="{00000000-0005-0000-0000-0000DA020000}"/>
    <cellStyle name="Процентный 9" xfId="586" xr:uid="{00000000-0005-0000-0000-0000DB020000}"/>
    <cellStyle name="Связанная ячейка 2" xfId="588" xr:uid="{00000000-0005-0000-0000-0000DC020000}"/>
    <cellStyle name="Связанная ячейка 2 2" xfId="589" xr:uid="{00000000-0005-0000-0000-0000DD020000}"/>
    <cellStyle name="Связанная ячейка 2 3" xfId="590" xr:uid="{00000000-0005-0000-0000-0000DE020000}"/>
    <cellStyle name="Связанная ячейка 2 4" xfId="591" xr:uid="{00000000-0005-0000-0000-0000DF020000}"/>
    <cellStyle name="Связанная ячейка 3" xfId="592" xr:uid="{00000000-0005-0000-0000-0000E0020000}"/>
    <cellStyle name="Связанная ячейка 4" xfId="593" xr:uid="{00000000-0005-0000-0000-0000E1020000}"/>
    <cellStyle name="Связанная ячейка 5" xfId="885" xr:uid="{00000000-0005-0000-0000-0000E2020000}"/>
    <cellStyle name="Связанная ячейка 6" xfId="881" xr:uid="{00000000-0005-0000-0000-0000E3020000}"/>
    <cellStyle name="Связанная ячейка 7" xfId="587" xr:uid="{00000000-0005-0000-0000-0000E4020000}"/>
    <cellStyle name="Текст предупреждения 2" xfId="595" xr:uid="{00000000-0005-0000-0000-0000E5020000}"/>
    <cellStyle name="Текст предупреждения 2 2" xfId="596" xr:uid="{00000000-0005-0000-0000-0000E6020000}"/>
    <cellStyle name="Текст предупреждения 2 3" xfId="597" xr:uid="{00000000-0005-0000-0000-0000E7020000}"/>
    <cellStyle name="Текст предупреждения 2 4" xfId="598" xr:uid="{00000000-0005-0000-0000-0000E8020000}"/>
    <cellStyle name="Текст предупреждения 3" xfId="599" xr:uid="{00000000-0005-0000-0000-0000E9020000}"/>
    <cellStyle name="Текст предупреждения 4" xfId="600" xr:uid="{00000000-0005-0000-0000-0000EA020000}"/>
    <cellStyle name="Текст предупреждения 5" xfId="886" xr:uid="{00000000-0005-0000-0000-0000EB020000}"/>
    <cellStyle name="Текст предупреждения 6" xfId="882" xr:uid="{00000000-0005-0000-0000-0000EC020000}"/>
    <cellStyle name="Текст предупреждения 7" xfId="594" xr:uid="{00000000-0005-0000-0000-0000ED020000}"/>
    <cellStyle name="Финансовый [0] 10" xfId="601" xr:uid="{00000000-0005-0000-0000-0000EE020000}"/>
    <cellStyle name="Финансовый [0] 11" xfId="602" xr:uid="{00000000-0005-0000-0000-0000EF020000}"/>
    <cellStyle name="Финансовый [0] 12" xfId="603" xr:uid="{00000000-0005-0000-0000-0000F0020000}"/>
    <cellStyle name="Финансовый [0] 13" xfId="604" xr:uid="{00000000-0005-0000-0000-0000F1020000}"/>
    <cellStyle name="Финансовый [0] 14" xfId="605" xr:uid="{00000000-0005-0000-0000-0000F2020000}"/>
    <cellStyle name="Финансовый [0] 14 2" xfId="606" xr:uid="{00000000-0005-0000-0000-0000F3020000}"/>
    <cellStyle name="Финансовый [0] 14 3" xfId="607" xr:uid="{00000000-0005-0000-0000-0000F4020000}"/>
    <cellStyle name="Финансовый [0] 14 4" xfId="608" xr:uid="{00000000-0005-0000-0000-0000F5020000}"/>
    <cellStyle name="Финансовый [0] 15" xfId="609" xr:uid="{00000000-0005-0000-0000-0000F6020000}"/>
    <cellStyle name="Финансовый [0] 15 2" xfId="610" xr:uid="{00000000-0005-0000-0000-0000F7020000}"/>
    <cellStyle name="Финансовый [0] 15 3" xfId="611" xr:uid="{00000000-0005-0000-0000-0000F8020000}"/>
    <cellStyle name="Финансовый [0] 15 4" xfId="612" xr:uid="{00000000-0005-0000-0000-0000F9020000}"/>
    <cellStyle name="Финансовый [0] 16" xfId="613" xr:uid="{00000000-0005-0000-0000-0000FA020000}"/>
    <cellStyle name="Финансовый [0] 16 2" xfId="614" xr:uid="{00000000-0005-0000-0000-0000FB020000}"/>
    <cellStyle name="Финансовый [0] 16 3" xfId="615" xr:uid="{00000000-0005-0000-0000-0000FC020000}"/>
    <cellStyle name="Финансовый [0] 16 4" xfId="616" xr:uid="{00000000-0005-0000-0000-0000FD020000}"/>
    <cellStyle name="Финансовый [0] 17" xfId="617" xr:uid="{00000000-0005-0000-0000-0000FE020000}"/>
    <cellStyle name="Финансовый [0] 17 2" xfId="618" xr:uid="{00000000-0005-0000-0000-0000FF020000}"/>
    <cellStyle name="Финансовый [0] 17 3" xfId="619" xr:uid="{00000000-0005-0000-0000-000000030000}"/>
    <cellStyle name="Финансовый [0] 17 4" xfId="620" xr:uid="{00000000-0005-0000-0000-000001030000}"/>
    <cellStyle name="Финансовый [0] 18" xfId="621" xr:uid="{00000000-0005-0000-0000-000002030000}"/>
    <cellStyle name="Финансовый [0] 18 2" xfId="622" xr:uid="{00000000-0005-0000-0000-000003030000}"/>
    <cellStyle name="Финансовый [0] 18 3" xfId="623" xr:uid="{00000000-0005-0000-0000-000004030000}"/>
    <cellStyle name="Финансовый [0] 18 4" xfId="624" xr:uid="{00000000-0005-0000-0000-000005030000}"/>
    <cellStyle name="Финансовый [0] 19" xfId="625" xr:uid="{00000000-0005-0000-0000-000006030000}"/>
    <cellStyle name="Финансовый [0] 19 2" xfId="626" xr:uid="{00000000-0005-0000-0000-000007030000}"/>
    <cellStyle name="Финансовый [0] 19 3" xfId="627" xr:uid="{00000000-0005-0000-0000-000008030000}"/>
    <cellStyle name="Финансовый [0] 19 4" xfId="628" xr:uid="{00000000-0005-0000-0000-000009030000}"/>
    <cellStyle name="Финансовый [0] 2" xfId="629" xr:uid="{00000000-0005-0000-0000-00000A030000}"/>
    <cellStyle name="Финансовый [0] 2 2" xfId="630" xr:uid="{00000000-0005-0000-0000-00000B030000}"/>
    <cellStyle name="Финансовый [0] 2 3" xfId="631" xr:uid="{00000000-0005-0000-0000-00000C030000}"/>
    <cellStyle name="Финансовый [0] 2 4" xfId="632" xr:uid="{00000000-0005-0000-0000-00000D030000}"/>
    <cellStyle name="Финансовый [0] 20" xfId="633" xr:uid="{00000000-0005-0000-0000-00000E030000}"/>
    <cellStyle name="Финансовый [0] 21" xfId="634" xr:uid="{00000000-0005-0000-0000-00000F030000}"/>
    <cellStyle name="Финансовый [0] 21 2" xfId="635" xr:uid="{00000000-0005-0000-0000-000010030000}"/>
    <cellStyle name="Финансовый [0] 22" xfId="636" xr:uid="{00000000-0005-0000-0000-000011030000}"/>
    <cellStyle name="Финансовый [0] 22 2" xfId="637" xr:uid="{00000000-0005-0000-0000-000012030000}"/>
    <cellStyle name="Финансовый [0] 23" xfId="638" xr:uid="{00000000-0005-0000-0000-000013030000}"/>
    <cellStyle name="Финансовый [0] 23 2" xfId="639" xr:uid="{00000000-0005-0000-0000-000014030000}"/>
    <cellStyle name="Финансовый [0] 24" xfId="640" xr:uid="{00000000-0005-0000-0000-000015030000}"/>
    <cellStyle name="Финансовый [0] 24 2" xfId="641" xr:uid="{00000000-0005-0000-0000-000016030000}"/>
    <cellStyle name="Финансовый [0] 25" xfId="642" xr:uid="{00000000-0005-0000-0000-000017030000}"/>
    <cellStyle name="Финансовый [0] 25 2" xfId="643" xr:uid="{00000000-0005-0000-0000-000018030000}"/>
    <cellStyle name="Финансовый [0] 26" xfId="644" xr:uid="{00000000-0005-0000-0000-000019030000}"/>
    <cellStyle name="Финансовый [0] 26 2" xfId="887" xr:uid="{00000000-0005-0000-0000-00001A030000}"/>
    <cellStyle name="Финансовый [0] 27" xfId="645" xr:uid="{00000000-0005-0000-0000-00001B030000}"/>
    <cellStyle name="Финансовый [0] 27 2" xfId="888" xr:uid="{00000000-0005-0000-0000-00001C030000}"/>
    <cellStyle name="Финансовый [0] 28" xfId="646" xr:uid="{00000000-0005-0000-0000-00001D030000}"/>
    <cellStyle name="Финансовый [0] 3" xfId="647" xr:uid="{00000000-0005-0000-0000-00001E030000}"/>
    <cellStyle name="Финансовый [0] 3 2" xfId="648" xr:uid="{00000000-0005-0000-0000-00001F030000}"/>
    <cellStyle name="Финансовый [0] 3 3" xfId="649" xr:uid="{00000000-0005-0000-0000-000020030000}"/>
    <cellStyle name="Финансовый [0] 3 4" xfId="650" xr:uid="{00000000-0005-0000-0000-000021030000}"/>
    <cellStyle name="Финансовый [0] 4" xfId="651" xr:uid="{00000000-0005-0000-0000-000022030000}"/>
    <cellStyle name="Финансовый [0] 4 2" xfId="652" xr:uid="{00000000-0005-0000-0000-000023030000}"/>
    <cellStyle name="Финансовый [0] 4 3" xfId="653" xr:uid="{00000000-0005-0000-0000-000024030000}"/>
    <cellStyle name="Финансовый [0] 4 4" xfId="654" xr:uid="{00000000-0005-0000-0000-000025030000}"/>
    <cellStyle name="Финансовый [0] 5" xfId="655" xr:uid="{00000000-0005-0000-0000-000026030000}"/>
    <cellStyle name="Финансовый [0] 5 2" xfId="656" xr:uid="{00000000-0005-0000-0000-000027030000}"/>
    <cellStyle name="Финансовый [0] 5 3" xfId="657" xr:uid="{00000000-0005-0000-0000-000028030000}"/>
    <cellStyle name="Финансовый [0] 5 4" xfId="658" xr:uid="{00000000-0005-0000-0000-000029030000}"/>
    <cellStyle name="Финансовый [0] 6" xfId="659" xr:uid="{00000000-0005-0000-0000-00002A030000}"/>
    <cellStyle name="Финансовый [0] 6 2" xfId="660" xr:uid="{00000000-0005-0000-0000-00002B030000}"/>
    <cellStyle name="Финансовый [0] 6 3" xfId="661" xr:uid="{00000000-0005-0000-0000-00002C030000}"/>
    <cellStyle name="Финансовый [0] 6 4" xfId="662" xr:uid="{00000000-0005-0000-0000-00002D030000}"/>
    <cellStyle name="Финансовый [0] 7" xfId="663" xr:uid="{00000000-0005-0000-0000-00002E030000}"/>
    <cellStyle name="Финансовый [0] 7 2" xfId="664" xr:uid="{00000000-0005-0000-0000-00002F030000}"/>
    <cellStyle name="Финансовый [0] 7 3" xfId="665" xr:uid="{00000000-0005-0000-0000-000030030000}"/>
    <cellStyle name="Финансовый [0] 7 4" xfId="666" xr:uid="{00000000-0005-0000-0000-000031030000}"/>
    <cellStyle name="Финансовый [0] 8" xfId="667" xr:uid="{00000000-0005-0000-0000-000032030000}"/>
    <cellStyle name="Финансовый [0] 8 2" xfId="668" xr:uid="{00000000-0005-0000-0000-000033030000}"/>
    <cellStyle name="Финансовый [0] 8 3" xfId="669" xr:uid="{00000000-0005-0000-0000-000034030000}"/>
    <cellStyle name="Финансовый [0] 8 4" xfId="670" xr:uid="{00000000-0005-0000-0000-000035030000}"/>
    <cellStyle name="Финансовый [0] 9" xfId="671" xr:uid="{00000000-0005-0000-0000-000036030000}"/>
    <cellStyle name="Финансовый 10" xfId="672" xr:uid="{00000000-0005-0000-0000-000037030000}"/>
    <cellStyle name="Финансовый 10 2" xfId="673" xr:uid="{00000000-0005-0000-0000-000038030000}"/>
    <cellStyle name="Финансовый 10 3" xfId="674" xr:uid="{00000000-0005-0000-0000-000039030000}"/>
    <cellStyle name="Финансовый 10 4" xfId="675" xr:uid="{00000000-0005-0000-0000-00003A030000}"/>
    <cellStyle name="Финансовый 11 2" xfId="676" xr:uid="{00000000-0005-0000-0000-00003B030000}"/>
    <cellStyle name="Финансовый 12" xfId="677" xr:uid="{00000000-0005-0000-0000-00003C030000}"/>
    <cellStyle name="Финансовый 13" xfId="678" xr:uid="{00000000-0005-0000-0000-00003D030000}"/>
    <cellStyle name="Финансовый 14" xfId="679" xr:uid="{00000000-0005-0000-0000-00003E030000}"/>
    <cellStyle name="Финансовый 15" xfId="680" xr:uid="{00000000-0005-0000-0000-00003F030000}"/>
    <cellStyle name="Финансовый 16" xfId="681" xr:uid="{00000000-0005-0000-0000-000040030000}"/>
    <cellStyle name="Финансовый 16 2" xfId="682" xr:uid="{00000000-0005-0000-0000-000041030000}"/>
    <cellStyle name="Финансовый 16 3" xfId="683" xr:uid="{00000000-0005-0000-0000-000042030000}"/>
    <cellStyle name="Финансовый 16 4" xfId="684" xr:uid="{00000000-0005-0000-0000-000043030000}"/>
    <cellStyle name="Финансовый 17" xfId="685" xr:uid="{00000000-0005-0000-0000-000044030000}"/>
    <cellStyle name="Финансовый 17 2" xfId="686" xr:uid="{00000000-0005-0000-0000-000045030000}"/>
    <cellStyle name="Финансовый 17 3" xfId="687" xr:uid="{00000000-0005-0000-0000-000046030000}"/>
    <cellStyle name="Финансовый 17 4" xfId="688" xr:uid="{00000000-0005-0000-0000-000047030000}"/>
    <cellStyle name="Финансовый 18" xfId="689" xr:uid="{00000000-0005-0000-0000-000048030000}"/>
    <cellStyle name="Финансовый 18 2" xfId="690" xr:uid="{00000000-0005-0000-0000-000049030000}"/>
    <cellStyle name="Финансовый 18 3" xfId="691" xr:uid="{00000000-0005-0000-0000-00004A030000}"/>
    <cellStyle name="Финансовый 18 4" xfId="692" xr:uid="{00000000-0005-0000-0000-00004B030000}"/>
    <cellStyle name="Финансовый 19" xfId="693" xr:uid="{00000000-0005-0000-0000-00004C030000}"/>
    <cellStyle name="Финансовый 19 2" xfId="694" xr:uid="{00000000-0005-0000-0000-00004D030000}"/>
    <cellStyle name="Финансовый 19 3" xfId="695" xr:uid="{00000000-0005-0000-0000-00004E030000}"/>
    <cellStyle name="Финансовый 19 4" xfId="696" xr:uid="{00000000-0005-0000-0000-00004F030000}"/>
    <cellStyle name="Финансовый 2" xfId="697" xr:uid="{00000000-0005-0000-0000-000050030000}"/>
    <cellStyle name="Финансовый 2 2" xfId="698" xr:uid="{00000000-0005-0000-0000-000051030000}"/>
    <cellStyle name="Финансовый 2 3" xfId="699" xr:uid="{00000000-0005-0000-0000-000052030000}"/>
    <cellStyle name="Финансовый 2 4" xfId="700" xr:uid="{00000000-0005-0000-0000-000053030000}"/>
    <cellStyle name="Финансовый 20" xfId="701" xr:uid="{00000000-0005-0000-0000-000054030000}"/>
    <cellStyle name="Финансовый 20 2" xfId="702" xr:uid="{00000000-0005-0000-0000-000055030000}"/>
    <cellStyle name="Финансовый 20 3" xfId="703" xr:uid="{00000000-0005-0000-0000-000056030000}"/>
    <cellStyle name="Финансовый 20 4" xfId="704" xr:uid="{00000000-0005-0000-0000-000057030000}"/>
    <cellStyle name="Финансовый 21" xfId="705" xr:uid="{00000000-0005-0000-0000-000058030000}"/>
    <cellStyle name="Финансовый 21 2" xfId="706" xr:uid="{00000000-0005-0000-0000-000059030000}"/>
    <cellStyle name="Финансовый 21 3" xfId="707" xr:uid="{00000000-0005-0000-0000-00005A030000}"/>
    <cellStyle name="Финансовый 21 4" xfId="708" xr:uid="{00000000-0005-0000-0000-00005B030000}"/>
    <cellStyle name="Финансовый 22" xfId="709" xr:uid="{00000000-0005-0000-0000-00005C030000}"/>
    <cellStyle name="Финансовый 22 2" xfId="710" xr:uid="{00000000-0005-0000-0000-00005D030000}"/>
    <cellStyle name="Финансовый 22 3" xfId="711" xr:uid="{00000000-0005-0000-0000-00005E030000}"/>
    <cellStyle name="Финансовый 22 4" xfId="712" xr:uid="{00000000-0005-0000-0000-00005F030000}"/>
    <cellStyle name="Финансовый 23" xfId="713" xr:uid="{00000000-0005-0000-0000-000060030000}"/>
    <cellStyle name="Финансовый 24" xfId="714" xr:uid="{00000000-0005-0000-0000-000061030000}"/>
    <cellStyle name="Финансовый 25" xfId="715" xr:uid="{00000000-0005-0000-0000-000062030000}"/>
    <cellStyle name="Финансовый 26" xfId="716" xr:uid="{00000000-0005-0000-0000-000063030000}"/>
    <cellStyle name="Финансовый 26 2" xfId="717" xr:uid="{00000000-0005-0000-0000-000064030000}"/>
    <cellStyle name="Финансовый 27" xfId="718" xr:uid="{00000000-0005-0000-0000-000065030000}"/>
    <cellStyle name="Финансовый 27 2" xfId="719" xr:uid="{00000000-0005-0000-0000-000066030000}"/>
    <cellStyle name="Финансовый 28" xfId="720" xr:uid="{00000000-0005-0000-0000-000067030000}"/>
    <cellStyle name="Финансовый 28 2" xfId="721" xr:uid="{00000000-0005-0000-0000-000068030000}"/>
    <cellStyle name="Финансовый 29" xfId="722" xr:uid="{00000000-0005-0000-0000-000069030000}"/>
    <cellStyle name="Финансовый 29 2" xfId="723" xr:uid="{00000000-0005-0000-0000-00006A030000}"/>
    <cellStyle name="Финансовый 3" xfId="724" xr:uid="{00000000-0005-0000-0000-00006B030000}"/>
    <cellStyle name="Финансовый 3 2" xfId="725" xr:uid="{00000000-0005-0000-0000-00006C030000}"/>
    <cellStyle name="Финансовый 3 3" xfId="726" xr:uid="{00000000-0005-0000-0000-00006D030000}"/>
    <cellStyle name="Финансовый 3 4" xfId="727" xr:uid="{00000000-0005-0000-0000-00006E030000}"/>
    <cellStyle name="Финансовый 30" xfId="728" xr:uid="{00000000-0005-0000-0000-00006F030000}"/>
    <cellStyle name="Финансовый 30 2" xfId="729" xr:uid="{00000000-0005-0000-0000-000070030000}"/>
    <cellStyle name="Финансовый 31" xfId="730" xr:uid="{00000000-0005-0000-0000-000071030000}"/>
    <cellStyle name="Финансовый 31 2" xfId="890" xr:uid="{00000000-0005-0000-0000-000072030000}"/>
    <cellStyle name="Финансовый 32" xfId="731" xr:uid="{00000000-0005-0000-0000-000073030000}"/>
    <cellStyle name="Финансовый 33" xfId="732" xr:uid="{00000000-0005-0000-0000-000074030000}"/>
    <cellStyle name="Финансовый 34" xfId="733" xr:uid="{00000000-0005-0000-0000-000075030000}"/>
    <cellStyle name="Финансовый 35" xfId="734" xr:uid="{00000000-0005-0000-0000-000076030000}"/>
    <cellStyle name="Финансовый 36" xfId="735" xr:uid="{00000000-0005-0000-0000-000077030000}"/>
    <cellStyle name="Финансовый 37" xfId="736" xr:uid="{00000000-0005-0000-0000-000078030000}"/>
    <cellStyle name="Финансовый 38" xfId="737" xr:uid="{00000000-0005-0000-0000-000079030000}"/>
    <cellStyle name="Финансовый 38 2" xfId="891" xr:uid="{00000000-0005-0000-0000-00007A030000}"/>
    <cellStyle name="Финансовый 39" xfId="738" xr:uid="{00000000-0005-0000-0000-00007B030000}"/>
    <cellStyle name="Финансовый 39 2" xfId="892" xr:uid="{00000000-0005-0000-0000-00007C030000}"/>
    <cellStyle name="Финансовый 4" xfId="739" xr:uid="{00000000-0005-0000-0000-00007D030000}"/>
    <cellStyle name="Финансовый 4 2" xfId="740" xr:uid="{00000000-0005-0000-0000-00007E030000}"/>
    <cellStyle name="Финансовый 4 3" xfId="741" xr:uid="{00000000-0005-0000-0000-00007F030000}"/>
    <cellStyle name="Финансовый 4 4" xfId="742" xr:uid="{00000000-0005-0000-0000-000080030000}"/>
    <cellStyle name="Финансовый 40" xfId="743" xr:uid="{00000000-0005-0000-0000-000081030000}"/>
    <cellStyle name="Финансовый 5" xfId="744" xr:uid="{00000000-0005-0000-0000-000082030000}"/>
    <cellStyle name="Финансовый 5 2" xfId="745" xr:uid="{00000000-0005-0000-0000-000083030000}"/>
    <cellStyle name="Финансовый 5 2 2" xfId="893" xr:uid="{00000000-0005-0000-0000-000084030000}"/>
    <cellStyle name="Финансовый 5 3" xfId="746" xr:uid="{00000000-0005-0000-0000-000085030000}"/>
    <cellStyle name="Финансовый 5 3 2" xfId="894" xr:uid="{00000000-0005-0000-0000-000086030000}"/>
    <cellStyle name="Финансовый 5 4" xfId="747" xr:uid="{00000000-0005-0000-0000-000087030000}"/>
    <cellStyle name="Финансовый 5 4 2" xfId="895" xr:uid="{00000000-0005-0000-0000-000088030000}"/>
    <cellStyle name="Финансовый 5 5" xfId="767" xr:uid="{00000000-0005-0000-0000-000089030000}"/>
    <cellStyle name="Финансовый 7" xfId="748" xr:uid="{00000000-0005-0000-0000-00008A030000}"/>
    <cellStyle name="Финансовый 7 2" xfId="749" xr:uid="{00000000-0005-0000-0000-00008B030000}"/>
    <cellStyle name="Финансовый 7 3" xfId="750" xr:uid="{00000000-0005-0000-0000-00008C030000}"/>
    <cellStyle name="Финансовый 7 4" xfId="751" xr:uid="{00000000-0005-0000-0000-00008D030000}"/>
    <cellStyle name="Финансовый 8" xfId="752" xr:uid="{00000000-0005-0000-0000-00008E030000}"/>
    <cellStyle name="Финансовый 8 2" xfId="753" xr:uid="{00000000-0005-0000-0000-00008F030000}"/>
    <cellStyle name="Финансовый 8 3" xfId="754" xr:uid="{00000000-0005-0000-0000-000090030000}"/>
    <cellStyle name="Финансовый 8 4" xfId="755" xr:uid="{00000000-0005-0000-0000-000091030000}"/>
    <cellStyle name="Финансовый 9" xfId="756" xr:uid="{00000000-0005-0000-0000-000092030000}"/>
    <cellStyle name="Финансовый 9 2" xfId="757" xr:uid="{00000000-0005-0000-0000-000093030000}"/>
    <cellStyle name="Финансовый 9 3" xfId="758" xr:uid="{00000000-0005-0000-0000-000094030000}"/>
    <cellStyle name="Финансовый 9 4" xfId="759" xr:uid="{00000000-0005-0000-0000-000095030000}"/>
    <cellStyle name="Хороший 2" xfId="761" xr:uid="{00000000-0005-0000-0000-000096030000}"/>
    <cellStyle name="Хороший 2 2" xfId="762" xr:uid="{00000000-0005-0000-0000-000097030000}"/>
    <cellStyle name="Хороший 2 3" xfId="763" xr:uid="{00000000-0005-0000-0000-000098030000}"/>
    <cellStyle name="Хороший 2 4" xfId="764" xr:uid="{00000000-0005-0000-0000-000099030000}"/>
    <cellStyle name="Хороший 3" xfId="765" xr:uid="{00000000-0005-0000-0000-00009A030000}"/>
    <cellStyle name="Хороший 4" xfId="766" xr:uid="{00000000-0005-0000-0000-00009B030000}"/>
    <cellStyle name="Хороший 5" xfId="896" xr:uid="{00000000-0005-0000-0000-00009C030000}"/>
    <cellStyle name="Хороший 6" xfId="889" xr:uid="{00000000-0005-0000-0000-00009D030000}"/>
    <cellStyle name="Хороший 7" xfId="760" xr:uid="{00000000-0005-0000-0000-00009E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9"/>
  <sheetViews>
    <sheetView tabSelected="1" zoomScale="90" zoomScaleNormal="90" zoomScaleSheetLayoutView="100" workbookViewId="0">
      <selection activeCell="G7" sqref="G7"/>
    </sheetView>
  </sheetViews>
  <sheetFormatPr defaultRowHeight="15" x14ac:dyDescent="0.25"/>
  <cols>
    <col min="1" max="1" width="23.42578125" customWidth="1"/>
    <col min="2" max="2" width="37" customWidth="1"/>
    <col min="3" max="3" width="20.85546875" customWidth="1"/>
    <col min="4" max="4" width="18.7109375" customWidth="1"/>
    <col min="5" max="5" width="17.5703125" customWidth="1"/>
    <col min="6" max="6" width="24.42578125" style="50" customWidth="1"/>
    <col min="7" max="7" width="24.28515625" style="50" customWidth="1"/>
    <col min="8" max="9" width="10.85546875" style="51" bestFit="1" customWidth="1"/>
  </cols>
  <sheetData>
    <row r="1" spans="1:9" ht="56.25" customHeight="1" x14ac:dyDescent="0.25">
      <c r="B1" s="1"/>
      <c r="C1" s="2"/>
      <c r="D1" s="56" t="s">
        <v>290</v>
      </c>
      <c r="E1" s="56"/>
    </row>
    <row r="2" spans="1:9" s="53" customFormat="1" ht="28.5" customHeight="1" x14ac:dyDescent="0.25">
      <c r="A2" s="57" t="s">
        <v>273</v>
      </c>
      <c r="B2" s="57"/>
      <c r="C2" s="57"/>
      <c r="D2" s="57"/>
      <c r="E2" s="57"/>
      <c r="F2" s="50"/>
      <c r="G2" s="50"/>
      <c r="H2" s="52"/>
      <c r="I2" s="52"/>
    </row>
    <row r="3" spans="1:9" s="53" customFormat="1" x14ac:dyDescent="0.25">
      <c r="A3" s="53" t="s">
        <v>232</v>
      </c>
      <c r="F3" s="50"/>
      <c r="G3" s="50"/>
      <c r="H3" s="52"/>
      <c r="I3" s="52"/>
    </row>
    <row r="4" spans="1:9" ht="39" customHeight="1" x14ac:dyDescent="0.25">
      <c r="A4" s="16" t="s">
        <v>39</v>
      </c>
      <c r="B4" s="16" t="s">
        <v>40</v>
      </c>
      <c r="C4" s="17" t="s">
        <v>274</v>
      </c>
      <c r="D4" s="18" t="s">
        <v>233</v>
      </c>
      <c r="E4" s="20" t="s">
        <v>234</v>
      </c>
    </row>
    <row r="5" spans="1:9" x14ac:dyDescent="0.25">
      <c r="A5" s="11">
        <v>1</v>
      </c>
      <c r="B5" s="11">
        <v>2</v>
      </c>
      <c r="C5" s="11">
        <v>3</v>
      </c>
      <c r="D5" s="19">
        <v>4</v>
      </c>
      <c r="E5" s="19">
        <v>5</v>
      </c>
    </row>
    <row r="6" spans="1:9" ht="28.5" x14ac:dyDescent="0.25">
      <c r="A6" s="12" t="s">
        <v>41</v>
      </c>
      <c r="B6" s="13" t="s">
        <v>42</v>
      </c>
      <c r="C6" s="31">
        <f>C7+C16+C22+C36+C44+C51+C71+C77+C84+C92+C101</f>
        <v>2825244</v>
      </c>
      <c r="D6" s="24">
        <f>D7+D16+D22+D36+D44+D51+D71+D77+D84+D92+D101+D50</f>
        <v>3176322.8000000003</v>
      </c>
      <c r="E6" s="42">
        <f>D6/C6*100</f>
        <v>112.4264948443391</v>
      </c>
    </row>
    <row r="7" spans="1:9" ht="28.5" x14ac:dyDescent="0.25">
      <c r="A7" s="14" t="s">
        <v>43</v>
      </c>
      <c r="B7" s="15" t="s">
        <v>0</v>
      </c>
      <c r="C7" s="32">
        <f>C8</f>
        <v>1753559</v>
      </c>
      <c r="D7" s="25">
        <f>D8</f>
        <v>1916964.8</v>
      </c>
      <c r="E7" s="43">
        <f>D7/C7*100</f>
        <v>109.31852307222056</v>
      </c>
    </row>
    <row r="8" spans="1:9" x14ac:dyDescent="0.25">
      <c r="A8" s="3" t="s">
        <v>44</v>
      </c>
      <c r="B8" s="4" t="s">
        <v>1</v>
      </c>
      <c r="C8" s="33">
        <f>C9+C10+C11+C12+C13+C14+C15</f>
        <v>1753559</v>
      </c>
      <c r="D8" s="33">
        <f>D9+D10+D11+D12+D13+D14+D15</f>
        <v>1916964.8</v>
      </c>
      <c r="E8" s="44">
        <f>D8/C8*100</f>
        <v>109.31852307222056</v>
      </c>
    </row>
    <row r="9" spans="1:9" ht="120" x14ac:dyDescent="0.25">
      <c r="A9" s="5" t="s">
        <v>45</v>
      </c>
      <c r="B9" s="6" t="s">
        <v>46</v>
      </c>
      <c r="C9" s="23">
        <v>1505793</v>
      </c>
      <c r="D9" s="27">
        <v>1585248.5</v>
      </c>
      <c r="E9" s="38">
        <f t="shared" ref="E9:E59" si="0">D9/C9*100</f>
        <v>105.27665489213989</v>
      </c>
    </row>
    <row r="10" spans="1:9" ht="195" x14ac:dyDescent="0.25">
      <c r="A10" s="5" t="s">
        <v>47</v>
      </c>
      <c r="B10" s="6" t="s">
        <v>48</v>
      </c>
      <c r="C10" s="23">
        <v>435</v>
      </c>
      <c r="D10" s="38">
        <v>2594.1999999999998</v>
      </c>
      <c r="E10" s="38">
        <f t="shared" si="0"/>
        <v>596.36781609195396</v>
      </c>
    </row>
    <row r="11" spans="1:9" ht="75" x14ac:dyDescent="0.25">
      <c r="A11" s="5" t="s">
        <v>49</v>
      </c>
      <c r="B11" s="6" t="s">
        <v>50</v>
      </c>
      <c r="C11" s="23">
        <v>20393</v>
      </c>
      <c r="D11" s="38">
        <v>29055.200000000001</v>
      </c>
      <c r="E11" s="38">
        <f t="shared" si="0"/>
        <v>142.476339920561</v>
      </c>
    </row>
    <row r="12" spans="1:9" ht="150" x14ac:dyDescent="0.25">
      <c r="A12" s="5" t="s">
        <v>51</v>
      </c>
      <c r="B12" s="6" t="s">
        <v>52</v>
      </c>
      <c r="C12" s="23">
        <v>53637</v>
      </c>
      <c r="D12" s="38">
        <v>13866.8</v>
      </c>
      <c r="E12" s="38">
        <f t="shared" si="0"/>
        <v>25.853049201111173</v>
      </c>
    </row>
    <row r="13" spans="1:9" ht="120" x14ac:dyDescent="0.25">
      <c r="A13" s="5" t="s">
        <v>53</v>
      </c>
      <c r="B13" s="6" t="s">
        <v>54</v>
      </c>
      <c r="C13" s="23">
        <v>173301</v>
      </c>
      <c r="D13" s="38">
        <v>120618.7</v>
      </c>
      <c r="E13" s="38">
        <f t="shared" si="0"/>
        <v>69.600694744981269</v>
      </c>
    </row>
    <row r="14" spans="1:9" ht="75" x14ac:dyDescent="0.25">
      <c r="A14" s="5" t="s">
        <v>265</v>
      </c>
      <c r="B14" s="6" t="s">
        <v>267</v>
      </c>
      <c r="C14" s="23">
        <v>0</v>
      </c>
      <c r="D14" s="38">
        <v>49662.1</v>
      </c>
      <c r="E14" s="38">
        <v>0</v>
      </c>
    </row>
    <row r="15" spans="1:9" ht="135" x14ac:dyDescent="0.25">
      <c r="A15" s="5" t="s">
        <v>266</v>
      </c>
      <c r="B15" s="6" t="s">
        <v>268</v>
      </c>
      <c r="C15" s="23">
        <v>0</v>
      </c>
      <c r="D15" s="38">
        <v>115919.3</v>
      </c>
      <c r="E15" s="38">
        <v>0</v>
      </c>
    </row>
    <row r="16" spans="1:9" ht="71.25" x14ac:dyDescent="0.25">
      <c r="A16" s="21" t="s">
        <v>55</v>
      </c>
      <c r="B16" s="22" t="s">
        <v>56</v>
      </c>
      <c r="C16" s="34">
        <f>C17</f>
        <v>111696</v>
      </c>
      <c r="D16" s="28">
        <f>D17</f>
        <v>114550.3</v>
      </c>
      <c r="E16" s="45">
        <f>D16/C16*100</f>
        <v>102.55541827818364</v>
      </c>
    </row>
    <row r="17" spans="1:5" ht="57" x14ac:dyDescent="0.25">
      <c r="A17" s="3" t="s">
        <v>57</v>
      </c>
      <c r="B17" s="4" t="s">
        <v>58</v>
      </c>
      <c r="C17" s="33">
        <f>C18+C19+C20+C21</f>
        <v>111696</v>
      </c>
      <c r="D17" s="26">
        <f>D18+D19+D20+D21</f>
        <v>114550.3</v>
      </c>
      <c r="E17" s="46">
        <f t="shared" si="0"/>
        <v>102.55541827818364</v>
      </c>
    </row>
    <row r="18" spans="1:5" ht="120" x14ac:dyDescent="0.25">
      <c r="A18" s="5" t="s">
        <v>59</v>
      </c>
      <c r="B18" s="6" t="s">
        <v>60</v>
      </c>
      <c r="C18" s="23">
        <v>53859</v>
      </c>
      <c r="D18" s="38">
        <v>59354.8</v>
      </c>
      <c r="E18" s="38">
        <f t="shared" si="0"/>
        <v>110.2040513191853</v>
      </c>
    </row>
    <row r="19" spans="1:5" ht="150" x14ac:dyDescent="0.25">
      <c r="A19" s="5" t="s">
        <v>61</v>
      </c>
      <c r="B19" s="6" t="s">
        <v>62</v>
      </c>
      <c r="C19" s="23">
        <v>308</v>
      </c>
      <c r="D19" s="38">
        <v>310</v>
      </c>
      <c r="E19" s="38">
        <f t="shared" si="0"/>
        <v>100.64935064935065</v>
      </c>
    </row>
    <row r="20" spans="1:5" ht="120" x14ac:dyDescent="0.25">
      <c r="A20" s="5" t="s">
        <v>63</v>
      </c>
      <c r="B20" s="6" t="s">
        <v>64</v>
      </c>
      <c r="C20" s="23">
        <v>63831</v>
      </c>
      <c r="D20" s="38">
        <v>61347.7</v>
      </c>
      <c r="E20" s="38">
        <f t="shared" si="0"/>
        <v>96.109570584825548</v>
      </c>
    </row>
    <row r="21" spans="1:5" ht="120" x14ac:dyDescent="0.25">
      <c r="A21" s="5" t="s">
        <v>65</v>
      </c>
      <c r="B21" s="6" t="s">
        <v>66</v>
      </c>
      <c r="C21" s="23">
        <v>-6302</v>
      </c>
      <c r="D21" s="49">
        <v>-6462.2</v>
      </c>
      <c r="E21" s="38">
        <f t="shared" si="0"/>
        <v>102.54205014281182</v>
      </c>
    </row>
    <row r="22" spans="1:5" ht="28.5" x14ac:dyDescent="0.25">
      <c r="A22" s="21" t="s">
        <v>67</v>
      </c>
      <c r="B22" s="22" t="s">
        <v>2</v>
      </c>
      <c r="C22" s="28">
        <f>C23+C27+C30+C32+C34</f>
        <v>253011</v>
      </c>
      <c r="D22" s="28">
        <f>D23+D27+D30+D32+D34</f>
        <v>191829.4</v>
      </c>
      <c r="E22" s="45">
        <f>D22/C22*100</f>
        <v>75.818600772298439</v>
      </c>
    </row>
    <row r="23" spans="1:5" ht="42.75" x14ac:dyDescent="0.25">
      <c r="A23" s="3" t="s">
        <v>68</v>
      </c>
      <c r="B23" s="4" t="s">
        <v>3</v>
      </c>
      <c r="C23" s="33">
        <f>C24+C25</f>
        <v>211533</v>
      </c>
      <c r="D23" s="26">
        <f>D24+D25+D26</f>
        <v>176709.80000000002</v>
      </c>
      <c r="E23" s="46">
        <f t="shared" si="0"/>
        <v>83.5376986096732</v>
      </c>
    </row>
    <row r="24" spans="1:5" ht="60" x14ac:dyDescent="0.25">
      <c r="A24" s="5" t="s">
        <v>69</v>
      </c>
      <c r="B24" s="6" t="s">
        <v>70</v>
      </c>
      <c r="C24" s="23">
        <v>171713</v>
      </c>
      <c r="D24" s="38">
        <v>139969.1</v>
      </c>
      <c r="E24" s="38">
        <f t="shared" si="0"/>
        <v>81.513397354888681</v>
      </c>
    </row>
    <row r="25" spans="1:5" ht="75" x14ac:dyDescent="0.25">
      <c r="A25" s="5" t="s">
        <v>71</v>
      </c>
      <c r="B25" s="6" t="s">
        <v>72</v>
      </c>
      <c r="C25" s="23">
        <v>39820</v>
      </c>
      <c r="D25" s="38">
        <v>36739</v>
      </c>
      <c r="E25" s="38">
        <f t="shared" si="0"/>
        <v>92.262682069311907</v>
      </c>
    </row>
    <row r="26" spans="1:5" ht="45" x14ac:dyDescent="0.25">
      <c r="A26" s="5" t="s">
        <v>235</v>
      </c>
      <c r="B26" s="6" t="s">
        <v>236</v>
      </c>
      <c r="C26" s="23">
        <v>0</v>
      </c>
      <c r="D26" s="38">
        <v>1.7</v>
      </c>
      <c r="E26" s="38">
        <v>0</v>
      </c>
    </row>
    <row r="27" spans="1:5" ht="42.75" x14ac:dyDescent="0.25">
      <c r="A27" s="3" t="s">
        <v>73</v>
      </c>
      <c r="B27" s="4" t="s">
        <v>4</v>
      </c>
      <c r="C27" s="33">
        <f>C28</f>
        <v>0</v>
      </c>
      <c r="D27" s="26">
        <f>D28+D29</f>
        <v>-521.6</v>
      </c>
      <c r="E27" s="46">
        <v>0</v>
      </c>
    </row>
    <row r="28" spans="1:5" ht="30" x14ac:dyDescent="0.25">
      <c r="A28" s="5" t="s">
        <v>74</v>
      </c>
      <c r="B28" s="6" t="s">
        <v>4</v>
      </c>
      <c r="C28" s="23">
        <v>0</v>
      </c>
      <c r="D28" s="38">
        <v>-524</v>
      </c>
      <c r="E28" s="38">
        <v>0</v>
      </c>
    </row>
    <row r="29" spans="1:5" ht="60" x14ac:dyDescent="0.25">
      <c r="A29" s="5" t="s">
        <v>246</v>
      </c>
      <c r="B29" s="6" t="s">
        <v>247</v>
      </c>
      <c r="C29" s="23">
        <v>0</v>
      </c>
      <c r="D29" s="38">
        <v>2.4</v>
      </c>
      <c r="E29" s="38">
        <v>0</v>
      </c>
    </row>
    <row r="30" spans="1:5" ht="28.5" x14ac:dyDescent="0.25">
      <c r="A30" s="3" t="s">
        <v>75</v>
      </c>
      <c r="B30" s="4" t="s">
        <v>5</v>
      </c>
      <c r="C30" s="33">
        <f>C31</f>
        <v>0</v>
      </c>
      <c r="D30" s="26">
        <f>D31</f>
        <v>-77.5</v>
      </c>
      <c r="E30" s="38">
        <v>0</v>
      </c>
    </row>
    <row r="31" spans="1:5" x14ac:dyDescent="0.25">
      <c r="A31" s="5" t="s">
        <v>76</v>
      </c>
      <c r="B31" s="6" t="s">
        <v>5</v>
      </c>
      <c r="C31" s="23">
        <v>0</v>
      </c>
      <c r="D31" s="38">
        <v>-77.5</v>
      </c>
      <c r="E31" s="38">
        <v>0</v>
      </c>
    </row>
    <row r="32" spans="1:5" ht="42.75" x14ac:dyDescent="0.25">
      <c r="A32" s="3" t="s">
        <v>77</v>
      </c>
      <c r="B32" s="4" t="s">
        <v>78</v>
      </c>
      <c r="C32" s="33">
        <f>C33</f>
        <v>41478</v>
      </c>
      <c r="D32" s="26">
        <f>D33</f>
        <v>15147.8</v>
      </c>
      <c r="E32" s="46">
        <f t="shared" si="0"/>
        <v>36.520082935532088</v>
      </c>
    </row>
    <row r="33" spans="1:5" ht="60" x14ac:dyDescent="0.25">
      <c r="A33" s="5" t="s">
        <v>79</v>
      </c>
      <c r="B33" s="6" t="s">
        <v>80</v>
      </c>
      <c r="C33" s="23">
        <v>41478</v>
      </c>
      <c r="D33" s="38">
        <v>15147.8</v>
      </c>
      <c r="E33" s="38">
        <f t="shared" si="0"/>
        <v>36.520082935532088</v>
      </c>
    </row>
    <row r="34" spans="1:5" ht="71.25" x14ac:dyDescent="0.25">
      <c r="A34" s="3" t="s">
        <v>269</v>
      </c>
      <c r="B34" s="4" t="s">
        <v>272</v>
      </c>
      <c r="C34" s="33">
        <f>C35</f>
        <v>0</v>
      </c>
      <c r="D34" s="33">
        <f>D35</f>
        <v>570.9</v>
      </c>
      <c r="E34" s="46">
        <v>0</v>
      </c>
    </row>
    <row r="35" spans="1:5" ht="120" x14ac:dyDescent="0.25">
      <c r="A35" s="5" t="s">
        <v>271</v>
      </c>
      <c r="B35" s="6" t="s">
        <v>270</v>
      </c>
      <c r="C35" s="23">
        <v>0</v>
      </c>
      <c r="D35" s="38">
        <v>570.9</v>
      </c>
      <c r="E35" s="38">
        <v>0</v>
      </c>
    </row>
    <row r="36" spans="1:5" x14ac:dyDescent="0.25">
      <c r="A36" s="21" t="s">
        <v>81</v>
      </c>
      <c r="B36" s="22" t="s">
        <v>15</v>
      </c>
      <c r="C36" s="34">
        <f>C37+C39</f>
        <v>455851</v>
      </c>
      <c r="D36" s="28">
        <f>D37+D39</f>
        <v>427846.2</v>
      </c>
      <c r="E36" s="45">
        <f>D36/C36*100</f>
        <v>93.856589104773263</v>
      </c>
    </row>
    <row r="37" spans="1:5" ht="28.5" x14ac:dyDescent="0.25">
      <c r="A37" s="3" t="s">
        <v>82</v>
      </c>
      <c r="B37" s="4" t="s">
        <v>83</v>
      </c>
      <c r="C37" s="33">
        <f>C38</f>
        <v>84366</v>
      </c>
      <c r="D37" s="26">
        <f>D38</f>
        <v>93537</v>
      </c>
      <c r="E37" s="46">
        <f t="shared" si="0"/>
        <v>110.87049285257093</v>
      </c>
    </row>
    <row r="38" spans="1:5" ht="75" x14ac:dyDescent="0.25">
      <c r="A38" s="5" t="s">
        <v>84</v>
      </c>
      <c r="B38" s="6" t="s">
        <v>16</v>
      </c>
      <c r="C38" s="23">
        <v>84366</v>
      </c>
      <c r="D38" s="38">
        <v>93537</v>
      </c>
      <c r="E38" s="38">
        <f t="shared" si="0"/>
        <v>110.87049285257093</v>
      </c>
    </row>
    <row r="39" spans="1:5" x14ac:dyDescent="0.25">
      <c r="A39" s="3" t="s">
        <v>85</v>
      </c>
      <c r="B39" s="4" t="s">
        <v>17</v>
      </c>
      <c r="C39" s="33">
        <f>C40+C42</f>
        <v>371485</v>
      </c>
      <c r="D39" s="26">
        <f>D40+D42</f>
        <v>334309.2</v>
      </c>
      <c r="E39" s="46">
        <f t="shared" si="0"/>
        <v>89.992651116465012</v>
      </c>
    </row>
    <row r="40" spans="1:5" x14ac:dyDescent="0.25">
      <c r="A40" s="3" t="s">
        <v>86</v>
      </c>
      <c r="B40" s="4" t="s">
        <v>87</v>
      </c>
      <c r="C40" s="33">
        <f>C41</f>
        <v>250035</v>
      </c>
      <c r="D40" s="33">
        <f>D41</f>
        <v>195504.7</v>
      </c>
      <c r="E40" s="46">
        <f t="shared" si="0"/>
        <v>78.190933269342295</v>
      </c>
    </row>
    <row r="41" spans="1:5" ht="60" x14ac:dyDescent="0.25">
      <c r="A41" s="5" t="s">
        <v>88</v>
      </c>
      <c r="B41" s="6" t="s">
        <v>89</v>
      </c>
      <c r="C41" s="23">
        <v>250035</v>
      </c>
      <c r="D41" s="38">
        <v>195504.7</v>
      </c>
      <c r="E41" s="38">
        <f t="shared" si="0"/>
        <v>78.190933269342295</v>
      </c>
    </row>
    <row r="42" spans="1:5" ht="28.5" x14ac:dyDescent="0.25">
      <c r="A42" s="3" t="s">
        <v>90</v>
      </c>
      <c r="B42" s="4" t="s">
        <v>91</v>
      </c>
      <c r="C42" s="33">
        <f>C43</f>
        <v>121450</v>
      </c>
      <c r="D42" s="33">
        <f>D43</f>
        <v>138804.5</v>
      </c>
      <c r="E42" s="46">
        <f t="shared" si="0"/>
        <v>114.28941951420337</v>
      </c>
    </row>
    <row r="43" spans="1:5" ht="60" x14ac:dyDescent="0.25">
      <c r="A43" s="5" t="s">
        <v>92</v>
      </c>
      <c r="B43" s="6" t="s">
        <v>93</v>
      </c>
      <c r="C43" s="23">
        <v>121450</v>
      </c>
      <c r="D43" s="38">
        <v>138804.5</v>
      </c>
      <c r="E43" s="38">
        <f t="shared" si="0"/>
        <v>114.28941951420337</v>
      </c>
    </row>
    <row r="44" spans="1:5" ht="28.5" x14ac:dyDescent="0.25">
      <c r="A44" s="21" t="s">
        <v>94</v>
      </c>
      <c r="B44" s="22" t="s">
        <v>6</v>
      </c>
      <c r="C44" s="34">
        <f>C45+C47</f>
        <v>13781</v>
      </c>
      <c r="D44" s="28">
        <f>D45+D47</f>
        <v>13455</v>
      </c>
      <c r="E44" s="45">
        <f>D44/C44*100</f>
        <v>97.63442420724185</v>
      </c>
    </row>
    <row r="45" spans="1:5" ht="57" x14ac:dyDescent="0.25">
      <c r="A45" s="3" t="s">
        <v>95</v>
      </c>
      <c r="B45" s="4" t="s">
        <v>96</v>
      </c>
      <c r="C45" s="33">
        <f>C46</f>
        <v>13721</v>
      </c>
      <c r="D45" s="26">
        <f>D46</f>
        <v>13410.6</v>
      </c>
      <c r="E45" s="46">
        <f t="shared" si="0"/>
        <v>97.737774214707386</v>
      </c>
    </row>
    <row r="46" spans="1:5" ht="75" x14ac:dyDescent="0.25">
      <c r="A46" s="5" t="s">
        <v>97</v>
      </c>
      <c r="B46" s="6" t="s">
        <v>98</v>
      </c>
      <c r="C46" s="23">
        <v>13721</v>
      </c>
      <c r="D46" s="38">
        <v>13410.6</v>
      </c>
      <c r="E46" s="38">
        <f t="shared" si="0"/>
        <v>97.737774214707386</v>
      </c>
    </row>
    <row r="47" spans="1:5" ht="57" x14ac:dyDescent="0.25">
      <c r="A47" s="3" t="s">
        <v>99</v>
      </c>
      <c r="B47" s="4" t="s">
        <v>100</v>
      </c>
      <c r="C47" s="33">
        <f>C48+C49</f>
        <v>60</v>
      </c>
      <c r="D47" s="33">
        <f>D48+D49</f>
        <v>44.4</v>
      </c>
      <c r="E47" s="46">
        <f t="shared" si="0"/>
        <v>74</v>
      </c>
    </row>
    <row r="48" spans="1:5" ht="45" x14ac:dyDescent="0.25">
      <c r="A48" s="5" t="s">
        <v>101</v>
      </c>
      <c r="B48" s="6" t="s">
        <v>7</v>
      </c>
      <c r="C48" s="23">
        <v>60</v>
      </c>
      <c r="D48" s="38">
        <v>40</v>
      </c>
      <c r="E48" s="38">
        <f t="shared" si="0"/>
        <v>66.666666666666657</v>
      </c>
    </row>
    <row r="49" spans="1:5" ht="150" x14ac:dyDescent="0.25">
      <c r="A49" s="5" t="s">
        <v>275</v>
      </c>
      <c r="B49" s="6" t="s">
        <v>276</v>
      </c>
      <c r="C49" s="23">
        <v>0</v>
      </c>
      <c r="D49" s="38">
        <v>4.4000000000000004</v>
      </c>
      <c r="E49" s="38">
        <v>0</v>
      </c>
    </row>
    <row r="50" spans="1:5" ht="75" x14ac:dyDescent="0.25">
      <c r="A50" s="21" t="s">
        <v>244</v>
      </c>
      <c r="B50" s="40" t="s">
        <v>245</v>
      </c>
      <c r="C50" s="41">
        <v>0</v>
      </c>
      <c r="D50" s="39">
        <v>-2.2000000000000002</v>
      </c>
      <c r="E50" s="39">
        <v>0</v>
      </c>
    </row>
    <row r="51" spans="1:5" ht="85.5" x14ac:dyDescent="0.25">
      <c r="A51" s="21" t="s">
        <v>102</v>
      </c>
      <c r="B51" s="22" t="s">
        <v>8</v>
      </c>
      <c r="C51" s="34">
        <f>C52+C63+C66</f>
        <v>149730</v>
      </c>
      <c r="D51" s="34">
        <f>D52+D63+D66</f>
        <v>185420.60000000003</v>
      </c>
      <c r="E51" s="45">
        <f>D51/C51*100</f>
        <v>123.83663928404465</v>
      </c>
    </row>
    <row r="52" spans="1:5" ht="171" x14ac:dyDescent="0.25">
      <c r="A52" s="3" t="s">
        <v>103</v>
      </c>
      <c r="B52" s="4" t="s">
        <v>104</v>
      </c>
      <c r="C52" s="33">
        <f>C53+C57+C59+C61</f>
        <v>128912</v>
      </c>
      <c r="D52" s="33">
        <f>D53+D57+D59+D61</f>
        <v>164820.90000000002</v>
      </c>
      <c r="E52" s="46">
        <f t="shared" si="0"/>
        <v>127.85535869430311</v>
      </c>
    </row>
    <row r="53" spans="1:5" ht="105" x14ac:dyDescent="0.25">
      <c r="A53" s="5" t="s">
        <v>105</v>
      </c>
      <c r="B53" s="6" t="s">
        <v>106</v>
      </c>
      <c r="C53" s="23">
        <f>C54</f>
        <v>112000</v>
      </c>
      <c r="D53" s="23">
        <f>D54</f>
        <v>144216.70000000001</v>
      </c>
      <c r="E53" s="38">
        <f t="shared" si="0"/>
        <v>128.76491071428572</v>
      </c>
    </row>
    <row r="54" spans="1:5" ht="135" x14ac:dyDescent="0.25">
      <c r="A54" s="5" t="s">
        <v>107</v>
      </c>
      <c r="B54" s="6" t="s">
        <v>108</v>
      </c>
      <c r="C54" s="23">
        <v>112000</v>
      </c>
      <c r="D54" s="38">
        <v>144216.70000000001</v>
      </c>
      <c r="E54" s="38">
        <f t="shared" si="0"/>
        <v>128.76491071428572</v>
      </c>
    </row>
    <row r="55" spans="1:5" ht="90" x14ac:dyDescent="0.25">
      <c r="A55" s="5" t="s">
        <v>109</v>
      </c>
      <c r="B55" s="6" t="s">
        <v>110</v>
      </c>
      <c r="C55" s="23">
        <v>12000</v>
      </c>
      <c r="D55" s="38">
        <v>52654.3</v>
      </c>
      <c r="E55" s="38">
        <f t="shared" si="0"/>
        <v>438.78583333333336</v>
      </c>
    </row>
    <row r="56" spans="1:5" ht="90" x14ac:dyDescent="0.25">
      <c r="A56" s="5" t="s">
        <v>289</v>
      </c>
      <c r="B56" s="6" t="s">
        <v>288</v>
      </c>
      <c r="C56" s="23">
        <v>100000</v>
      </c>
      <c r="D56" s="38">
        <v>91562.4</v>
      </c>
      <c r="E56" s="38">
        <v>91.6</v>
      </c>
    </row>
    <row r="57" spans="1:5" ht="135" x14ac:dyDescent="0.25">
      <c r="A57" s="5" t="s">
        <v>111</v>
      </c>
      <c r="B57" s="6" t="s">
        <v>112</v>
      </c>
      <c r="C57" s="23">
        <f>C58</f>
        <v>6000</v>
      </c>
      <c r="D57" s="23">
        <f>D58</f>
        <v>10282.200000000001</v>
      </c>
      <c r="E57" s="38">
        <f t="shared" si="0"/>
        <v>171.37000000000003</v>
      </c>
    </row>
    <row r="58" spans="1:5" ht="120" x14ac:dyDescent="0.25">
      <c r="A58" s="5" t="s">
        <v>113</v>
      </c>
      <c r="B58" s="6" t="s">
        <v>114</v>
      </c>
      <c r="C58" s="23">
        <v>6000</v>
      </c>
      <c r="D58" s="38">
        <v>10282.200000000001</v>
      </c>
      <c r="E58" s="38">
        <f t="shared" si="0"/>
        <v>171.37000000000003</v>
      </c>
    </row>
    <row r="59" spans="1:5" ht="135" x14ac:dyDescent="0.25">
      <c r="A59" s="5" t="s">
        <v>115</v>
      </c>
      <c r="B59" s="6" t="s">
        <v>116</v>
      </c>
      <c r="C59" s="23">
        <f>C60</f>
        <v>370</v>
      </c>
      <c r="D59" s="23">
        <f>D60</f>
        <v>484.2</v>
      </c>
      <c r="E59" s="38">
        <f t="shared" si="0"/>
        <v>130.86486486486487</v>
      </c>
    </row>
    <row r="60" spans="1:5" ht="120" x14ac:dyDescent="0.25">
      <c r="A60" s="5" t="s">
        <v>117</v>
      </c>
      <c r="B60" s="6" t="s">
        <v>118</v>
      </c>
      <c r="C60" s="23">
        <v>370</v>
      </c>
      <c r="D60" s="38">
        <v>484.2</v>
      </c>
      <c r="E60" s="38">
        <f t="shared" ref="E60:E75" si="1">D60/C60*100</f>
        <v>130.86486486486487</v>
      </c>
    </row>
    <row r="61" spans="1:5" ht="60" x14ac:dyDescent="0.25">
      <c r="A61" s="5" t="s">
        <v>119</v>
      </c>
      <c r="B61" s="6" t="s">
        <v>120</v>
      </c>
      <c r="C61" s="23">
        <f>C62</f>
        <v>10542</v>
      </c>
      <c r="D61" s="23">
        <f>D62</f>
        <v>9837.7999999999993</v>
      </c>
      <c r="E61" s="38">
        <f t="shared" si="1"/>
        <v>93.32005312084992</v>
      </c>
    </row>
    <row r="62" spans="1:5" ht="60" x14ac:dyDescent="0.25">
      <c r="A62" s="5" t="s">
        <v>121</v>
      </c>
      <c r="B62" s="6" t="s">
        <v>18</v>
      </c>
      <c r="C62" s="23">
        <v>10542</v>
      </c>
      <c r="D62" s="38">
        <v>9837.7999999999993</v>
      </c>
      <c r="E62" s="38">
        <f t="shared" si="1"/>
        <v>93.32005312084992</v>
      </c>
    </row>
    <row r="63" spans="1:5" ht="85.5" x14ac:dyDescent="0.25">
      <c r="A63" s="3" t="s">
        <v>122</v>
      </c>
      <c r="B63" s="4" t="s">
        <v>123</v>
      </c>
      <c r="C63" s="33">
        <f>C64</f>
        <v>50</v>
      </c>
      <c r="D63" s="26">
        <f>D64</f>
        <v>58.7</v>
      </c>
      <c r="E63" s="46">
        <f t="shared" si="1"/>
        <v>117.40000000000002</v>
      </c>
    </row>
    <row r="64" spans="1:5" ht="75" x14ac:dyDescent="0.25">
      <c r="A64" s="5" t="s">
        <v>124</v>
      </c>
      <c r="B64" s="6" t="s">
        <v>125</v>
      </c>
      <c r="C64" s="23">
        <f>C65</f>
        <v>50</v>
      </c>
      <c r="D64" s="23">
        <f>D65</f>
        <v>58.7</v>
      </c>
      <c r="E64" s="38">
        <f t="shared" si="1"/>
        <v>117.40000000000002</v>
      </c>
    </row>
    <row r="65" spans="1:5" ht="180" x14ac:dyDescent="0.25">
      <c r="A65" s="5" t="s">
        <v>126</v>
      </c>
      <c r="B65" s="6" t="s">
        <v>37</v>
      </c>
      <c r="C65" s="23">
        <v>50</v>
      </c>
      <c r="D65" s="38">
        <v>58.7</v>
      </c>
      <c r="E65" s="38">
        <f t="shared" si="1"/>
        <v>117.40000000000002</v>
      </c>
    </row>
    <row r="66" spans="1:5" ht="142.5" x14ac:dyDescent="0.25">
      <c r="A66" s="3" t="s">
        <v>127</v>
      </c>
      <c r="B66" s="4" t="s">
        <v>128</v>
      </c>
      <c r="C66" s="33">
        <f>C67+C68+C69+C70</f>
        <v>20768</v>
      </c>
      <c r="D66" s="33">
        <f>D67+D68+D69+D70</f>
        <v>20541</v>
      </c>
      <c r="E66" s="46">
        <f t="shared" si="1"/>
        <v>98.906972265023114</v>
      </c>
    </row>
    <row r="67" spans="1:5" ht="30" x14ac:dyDescent="0.25">
      <c r="A67" s="5" t="s">
        <v>248</v>
      </c>
      <c r="B67" s="6" t="s">
        <v>249</v>
      </c>
      <c r="C67" s="23">
        <v>1500</v>
      </c>
      <c r="D67" s="23">
        <v>1008.5</v>
      </c>
      <c r="E67" s="38">
        <f t="shared" si="1"/>
        <v>67.233333333333334</v>
      </c>
    </row>
    <row r="68" spans="1:5" x14ac:dyDescent="0.25">
      <c r="A68" s="5" t="s">
        <v>129</v>
      </c>
      <c r="B68" s="6" t="s">
        <v>36</v>
      </c>
      <c r="C68" s="23">
        <v>13250</v>
      </c>
      <c r="D68" s="38">
        <v>13214.2</v>
      </c>
      <c r="E68" s="38">
        <f t="shared" si="1"/>
        <v>99.72981132075472</v>
      </c>
    </row>
    <row r="69" spans="1:5" ht="150" x14ac:dyDescent="0.25">
      <c r="A69" s="5" t="s">
        <v>130</v>
      </c>
      <c r="B69" s="6" t="s">
        <v>35</v>
      </c>
      <c r="C69" s="23">
        <v>3400</v>
      </c>
      <c r="D69" s="38">
        <v>3803.8</v>
      </c>
      <c r="E69" s="38">
        <f t="shared" si="1"/>
        <v>111.87647058823531</v>
      </c>
    </row>
    <row r="70" spans="1:5" ht="135" x14ac:dyDescent="0.25">
      <c r="A70" s="5" t="s">
        <v>131</v>
      </c>
      <c r="B70" s="6" t="s">
        <v>34</v>
      </c>
      <c r="C70" s="23">
        <v>2618</v>
      </c>
      <c r="D70" s="38">
        <v>2514.5</v>
      </c>
      <c r="E70" s="38">
        <f t="shared" si="1"/>
        <v>96.046600458365162</v>
      </c>
    </row>
    <row r="71" spans="1:5" ht="28.5" x14ac:dyDescent="0.25">
      <c r="A71" s="21" t="s">
        <v>132</v>
      </c>
      <c r="B71" s="22" t="s">
        <v>9</v>
      </c>
      <c r="C71" s="34">
        <f>C72</f>
        <v>559</v>
      </c>
      <c r="D71" s="28">
        <f>D72</f>
        <v>1382.5</v>
      </c>
      <c r="E71" s="45">
        <f>D71/C71*100</f>
        <v>247.3166368515206</v>
      </c>
    </row>
    <row r="72" spans="1:5" ht="28.5" x14ac:dyDescent="0.25">
      <c r="A72" s="3" t="s">
        <v>133</v>
      </c>
      <c r="B72" s="4" t="s">
        <v>10</v>
      </c>
      <c r="C72" s="33">
        <f>SUM(C73+C74+C75+C76)</f>
        <v>559</v>
      </c>
      <c r="D72" s="33">
        <f>SUM(D73+D74+D75+D76)</f>
        <v>1382.5</v>
      </c>
      <c r="E72" s="46">
        <f t="shared" si="1"/>
        <v>247.3166368515206</v>
      </c>
    </row>
    <row r="73" spans="1:5" ht="45" x14ac:dyDescent="0.25">
      <c r="A73" s="5" t="s">
        <v>134</v>
      </c>
      <c r="B73" s="6" t="s">
        <v>135</v>
      </c>
      <c r="C73" s="23">
        <v>179</v>
      </c>
      <c r="D73" s="38">
        <v>192.5</v>
      </c>
      <c r="E73" s="38">
        <f t="shared" si="1"/>
        <v>107.54189944134079</v>
      </c>
    </row>
    <row r="74" spans="1:5" ht="30" x14ac:dyDescent="0.25">
      <c r="A74" s="5" t="s">
        <v>136</v>
      </c>
      <c r="B74" s="6" t="s">
        <v>137</v>
      </c>
      <c r="C74" s="23">
        <v>140</v>
      </c>
      <c r="D74" s="38">
        <v>1039.0999999999999</v>
      </c>
      <c r="E74" s="38">
        <f t="shared" si="1"/>
        <v>742.21428571428567</v>
      </c>
    </row>
    <row r="75" spans="1:5" ht="30" x14ac:dyDescent="0.25">
      <c r="A75" s="5" t="s">
        <v>138</v>
      </c>
      <c r="B75" s="6" t="s">
        <v>139</v>
      </c>
      <c r="C75" s="23">
        <v>240</v>
      </c>
      <c r="D75" s="38">
        <v>150.9</v>
      </c>
      <c r="E75" s="38">
        <f t="shared" si="1"/>
        <v>62.875</v>
      </c>
    </row>
    <row r="76" spans="1:5" ht="30" x14ac:dyDescent="0.25">
      <c r="A76" s="5" t="s">
        <v>140</v>
      </c>
      <c r="B76" s="6" t="s">
        <v>141</v>
      </c>
      <c r="C76" s="23">
        <v>0</v>
      </c>
      <c r="D76" s="38">
        <v>0</v>
      </c>
      <c r="E76" s="38">
        <v>0</v>
      </c>
    </row>
    <row r="77" spans="1:5" ht="57" x14ac:dyDescent="0.25">
      <c r="A77" s="21" t="s">
        <v>142</v>
      </c>
      <c r="B77" s="22" t="s">
        <v>143</v>
      </c>
      <c r="C77" s="34">
        <f>C78+C81</f>
        <v>4334</v>
      </c>
      <c r="D77" s="28">
        <f>D78+D81</f>
        <v>17398.699999999997</v>
      </c>
      <c r="E77" s="45">
        <f>D77/C77*100</f>
        <v>401.44670050761408</v>
      </c>
    </row>
    <row r="78" spans="1:5" ht="28.5" x14ac:dyDescent="0.25">
      <c r="A78" s="3" t="s">
        <v>144</v>
      </c>
      <c r="B78" s="4" t="s">
        <v>145</v>
      </c>
      <c r="C78" s="33">
        <f>SUM(C80+C79)</f>
        <v>4300</v>
      </c>
      <c r="D78" s="33">
        <f>SUM(D80+D79)</f>
        <v>8408.2999999999993</v>
      </c>
      <c r="E78" s="46">
        <f t="shared" ref="E78:E82" si="2">D78/C78*100</f>
        <v>195.54186046511626</v>
      </c>
    </row>
    <row r="79" spans="1:5" ht="75" x14ac:dyDescent="0.25">
      <c r="A79" s="5" t="s">
        <v>250</v>
      </c>
      <c r="B79" s="6" t="s">
        <v>251</v>
      </c>
      <c r="C79" s="23">
        <v>0</v>
      </c>
      <c r="D79" s="23">
        <v>0</v>
      </c>
      <c r="E79" s="38">
        <v>0</v>
      </c>
    </row>
    <row r="80" spans="1:5" ht="45" x14ac:dyDescent="0.25">
      <c r="A80" s="5" t="s">
        <v>146</v>
      </c>
      <c r="B80" s="6" t="s">
        <v>19</v>
      </c>
      <c r="C80" s="23">
        <v>4300</v>
      </c>
      <c r="D80" s="38">
        <v>8408.2999999999993</v>
      </c>
      <c r="E80" s="38">
        <f t="shared" si="2"/>
        <v>195.54186046511626</v>
      </c>
    </row>
    <row r="81" spans="1:5" ht="28.5" x14ac:dyDescent="0.25">
      <c r="A81" s="3" t="s">
        <v>147</v>
      </c>
      <c r="B81" s="4" t="s">
        <v>148</v>
      </c>
      <c r="C81" s="33">
        <f>SUM(C82+C83)</f>
        <v>34</v>
      </c>
      <c r="D81" s="33">
        <f>SUM(D82+D83)</f>
        <v>8990.4</v>
      </c>
      <c r="E81" s="46">
        <f t="shared" si="2"/>
        <v>26442.352941176472</v>
      </c>
    </row>
    <row r="82" spans="1:5" ht="60" x14ac:dyDescent="0.25">
      <c r="A82" s="5" t="s">
        <v>149</v>
      </c>
      <c r="B82" s="6" t="s">
        <v>20</v>
      </c>
      <c r="C82" s="23">
        <v>34</v>
      </c>
      <c r="D82" s="38">
        <v>26</v>
      </c>
      <c r="E82" s="38">
        <f t="shared" si="2"/>
        <v>76.470588235294116</v>
      </c>
    </row>
    <row r="83" spans="1:5" ht="30" x14ac:dyDescent="0.25">
      <c r="A83" s="5" t="s">
        <v>150</v>
      </c>
      <c r="B83" s="6" t="s">
        <v>26</v>
      </c>
      <c r="C83" s="23">
        <v>0</v>
      </c>
      <c r="D83" s="38">
        <v>8964.4</v>
      </c>
      <c r="E83" s="38">
        <v>0</v>
      </c>
    </row>
    <row r="84" spans="1:5" ht="42.75" x14ac:dyDescent="0.25">
      <c r="A84" s="21" t="s">
        <v>151</v>
      </c>
      <c r="B84" s="22" t="s">
        <v>11</v>
      </c>
      <c r="C84" s="34">
        <f>C85+C87+C90</f>
        <v>76825</v>
      </c>
      <c r="D84" s="28">
        <f>D85+D87+D90</f>
        <v>259031.80000000002</v>
      </c>
      <c r="E84" s="45">
        <f>D84/C84*100</f>
        <v>337.17123332248622</v>
      </c>
    </row>
    <row r="85" spans="1:5" ht="142.5" x14ac:dyDescent="0.25">
      <c r="A85" s="3" t="s">
        <v>152</v>
      </c>
      <c r="B85" s="4" t="s">
        <v>153</v>
      </c>
      <c r="C85" s="33">
        <f>SUM(C86)</f>
        <v>1625</v>
      </c>
      <c r="D85" s="33">
        <f>SUM(D86)</f>
        <v>4098</v>
      </c>
      <c r="E85" s="46">
        <f t="shared" ref="E85:E141" si="3">D85/C85*100</f>
        <v>252.18461538461537</v>
      </c>
    </row>
    <row r="86" spans="1:5" ht="150" x14ac:dyDescent="0.25">
      <c r="A86" s="5" t="s">
        <v>154</v>
      </c>
      <c r="B86" s="6" t="s">
        <v>21</v>
      </c>
      <c r="C86" s="23">
        <v>1625</v>
      </c>
      <c r="D86" s="38">
        <v>4098</v>
      </c>
      <c r="E86" s="38">
        <f t="shared" si="3"/>
        <v>252.18461538461537</v>
      </c>
    </row>
    <row r="87" spans="1:5" ht="57" x14ac:dyDescent="0.25">
      <c r="A87" s="3" t="s">
        <v>155</v>
      </c>
      <c r="B87" s="4" t="s">
        <v>156</v>
      </c>
      <c r="C87" s="33">
        <f>SUM(C88+C89)</f>
        <v>30500</v>
      </c>
      <c r="D87" s="33">
        <f>SUM(D88+D89)</f>
        <v>97068.1</v>
      </c>
      <c r="E87" s="46">
        <f t="shared" si="3"/>
        <v>318.25606557377051</v>
      </c>
    </row>
    <row r="88" spans="1:5" ht="75" x14ac:dyDescent="0.25">
      <c r="A88" s="5" t="s">
        <v>157</v>
      </c>
      <c r="B88" s="6" t="s">
        <v>158</v>
      </c>
      <c r="C88" s="23">
        <v>30000</v>
      </c>
      <c r="D88" s="38">
        <v>96432.1</v>
      </c>
      <c r="E88" s="38">
        <f t="shared" si="3"/>
        <v>321.4403333333334</v>
      </c>
    </row>
    <row r="89" spans="1:5" ht="90" x14ac:dyDescent="0.25">
      <c r="A89" s="5" t="s">
        <v>159</v>
      </c>
      <c r="B89" s="6" t="s">
        <v>160</v>
      </c>
      <c r="C89" s="23">
        <v>500</v>
      </c>
      <c r="D89" s="38">
        <v>636</v>
      </c>
      <c r="E89" s="38">
        <f t="shared" si="3"/>
        <v>127.2</v>
      </c>
    </row>
    <row r="90" spans="1:5" ht="128.25" x14ac:dyDescent="0.25">
      <c r="A90" s="3" t="s">
        <v>161</v>
      </c>
      <c r="B90" s="4" t="s">
        <v>162</v>
      </c>
      <c r="C90" s="33">
        <f>SUM(C91)</f>
        <v>44700</v>
      </c>
      <c r="D90" s="33">
        <f>SUM(D91)</f>
        <v>157865.70000000001</v>
      </c>
      <c r="E90" s="46">
        <f t="shared" si="3"/>
        <v>353.16711409395975</v>
      </c>
    </row>
    <row r="91" spans="1:5" ht="135" x14ac:dyDescent="0.25">
      <c r="A91" s="5" t="s">
        <v>163</v>
      </c>
      <c r="B91" s="6" t="s">
        <v>164</v>
      </c>
      <c r="C91" s="23">
        <v>44700</v>
      </c>
      <c r="D91" s="38">
        <v>157865.70000000001</v>
      </c>
      <c r="E91" s="38">
        <f t="shared" si="3"/>
        <v>353.16711409395975</v>
      </c>
    </row>
    <row r="92" spans="1:5" ht="28.5" x14ac:dyDescent="0.25">
      <c r="A92" s="21" t="s">
        <v>165</v>
      </c>
      <c r="B92" s="22" t="s">
        <v>12</v>
      </c>
      <c r="C92" s="34">
        <f>SUM(C93:C100)</f>
        <v>3898</v>
      </c>
      <c r="D92" s="34">
        <f>SUM(D93:D100)</f>
        <v>19853</v>
      </c>
      <c r="E92" s="45">
        <f>D92/C92*100</f>
        <v>509.31246793227291</v>
      </c>
    </row>
    <row r="93" spans="1:5" ht="60" x14ac:dyDescent="0.25">
      <c r="A93" s="5" t="s">
        <v>237</v>
      </c>
      <c r="B93" s="6" t="s">
        <v>238</v>
      </c>
      <c r="C93" s="23">
        <v>1863</v>
      </c>
      <c r="D93" s="38">
        <v>1388.7</v>
      </c>
      <c r="E93" s="38">
        <f t="shared" si="3"/>
        <v>74.54106280193237</v>
      </c>
    </row>
    <row r="94" spans="1:5" ht="60" x14ac:dyDescent="0.25">
      <c r="A94" s="5" t="s">
        <v>252</v>
      </c>
      <c r="B94" s="6" t="s">
        <v>253</v>
      </c>
      <c r="C94" s="23">
        <v>300</v>
      </c>
      <c r="D94" s="38">
        <v>859.1</v>
      </c>
      <c r="E94" s="38">
        <v>0</v>
      </c>
    </row>
    <row r="95" spans="1:5" ht="120" x14ac:dyDescent="0.25">
      <c r="A95" s="5" t="s">
        <v>277</v>
      </c>
      <c r="B95" s="6" t="s">
        <v>239</v>
      </c>
      <c r="C95" s="23">
        <v>1250</v>
      </c>
      <c r="D95" s="38">
        <v>4557.3</v>
      </c>
      <c r="E95" s="38">
        <v>0</v>
      </c>
    </row>
    <row r="96" spans="1:5" ht="75" x14ac:dyDescent="0.25">
      <c r="A96" s="5" t="s">
        <v>254</v>
      </c>
      <c r="B96" s="6" t="s">
        <v>255</v>
      </c>
      <c r="C96" s="23">
        <v>100</v>
      </c>
      <c r="D96" s="38">
        <v>443.5</v>
      </c>
      <c r="E96" s="38">
        <v>0</v>
      </c>
    </row>
    <row r="97" spans="1:5" ht="60" x14ac:dyDescent="0.25">
      <c r="A97" s="5" t="s">
        <v>166</v>
      </c>
      <c r="B97" s="6" t="s">
        <v>240</v>
      </c>
      <c r="C97" s="23">
        <v>100</v>
      </c>
      <c r="D97" s="38">
        <v>613.5</v>
      </c>
      <c r="E97" s="38">
        <v>0</v>
      </c>
    </row>
    <row r="98" spans="1:5" ht="120" x14ac:dyDescent="0.25">
      <c r="A98" s="5" t="s">
        <v>241</v>
      </c>
      <c r="B98" s="6" t="s">
        <v>167</v>
      </c>
      <c r="C98" s="23">
        <v>0</v>
      </c>
      <c r="D98" s="38">
        <v>145</v>
      </c>
      <c r="E98" s="38">
        <v>0</v>
      </c>
    </row>
    <row r="99" spans="1:5" ht="165" x14ac:dyDescent="0.25">
      <c r="A99" s="5" t="s">
        <v>168</v>
      </c>
      <c r="B99" s="6" t="s">
        <v>169</v>
      </c>
      <c r="C99" s="23">
        <v>285</v>
      </c>
      <c r="D99" s="38">
        <v>460.3</v>
      </c>
      <c r="E99" s="38">
        <v>0</v>
      </c>
    </row>
    <row r="100" spans="1:5" ht="195" x14ac:dyDescent="0.25">
      <c r="A100" s="5" t="s">
        <v>278</v>
      </c>
      <c r="B100" s="6" t="s">
        <v>279</v>
      </c>
      <c r="C100" s="23">
        <v>0</v>
      </c>
      <c r="D100" s="38">
        <v>11385.6</v>
      </c>
      <c r="E100" s="38">
        <v>0</v>
      </c>
    </row>
    <row r="101" spans="1:5" ht="28.5" x14ac:dyDescent="0.25">
      <c r="A101" s="21" t="s">
        <v>170</v>
      </c>
      <c r="B101" s="22" t="s">
        <v>13</v>
      </c>
      <c r="C101" s="28">
        <f>C102</f>
        <v>2000</v>
      </c>
      <c r="D101" s="28">
        <f>D102</f>
        <v>28592.7</v>
      </c>
      <c r="E101" s="45">
        <f>D101/C101*100</f>
        <v>1429.635</v>
      </c>
    </row>
    <row r="102" spans="1:5" x14ac:dyDescent="0.25">
      <c r="A102" s="3" t="s">
        <v>171</v>
      </c>
      <c r="B102" s="4" t="s">
        <v>172</v>
      </c>
      <c r="C102" s="33">
        <f>C103</f>
        <v>2000</v>
      </c>
      <c r="D102" s="26">
        <f>D103</f>
        <v>28592.7</v>
      </c>
      <c r="E102" s="46">
        <f t="shared" si="3"/>
        <v>1429.635</v>
      </c>
    </row>
    <row r="103" spans="1:5" ht="30" x14ac:dyDescent="0.25">
      <c r="A103" s="5" t="s">
        <v>173</v>
      </c>
      <c r="B103" s="6" t="s">
        <v>28</v>
      </c>
      <c r="C103" s="23">
        <v>2000</v>
      </c>
      <c r="D103" s="23">
        <v>28592.7</v>
      </c>
      <c r="E103" s="38">
        <f t="shared" si="3"/>
        <v>1429.635</v>
      </c>
    </row>
    <row r="104" spans="1:5" ht="45" x14ac:dyDescent="0.25">
      <c r="A104" s="5" t="s">
        <v>174</v>
      </c>
      <c r="B104" s="6" t="s">
        <v>175</v>
      </c>
      <c r="C104" s="23">
        <v>2000</v>
      </c>
      <c r="D104" s="38">
        <v>28592.7</v>
      </c>
      <c r="E104" s="38">
        <f t="shared" si="3"/>
        <v>1429.635</v>
      </c>
    </row>
    <row r="105" spans="1:5" ht="28.5" x14ac:dyDescent="0.25">
      <c r="A105" s="12" t="s">
        <v>176</v>
      </c>
      <c r="B105" s="13" t="s">
        <v>14</v>
      </c>
      <c r="C105" s="31">
        <f>C106+C148</f>
        <v>3247167.2</v>
      </c>
      <c r="D105" s="24">
        <f>D106+D148+D147</f>
        <v>2864928.5999999996</v>
      </c>
      <c r="E105" s="47">
        <f>D105/C105*100</f>
        <v>88.228551951374712</v>
      </c>
    </row>
    <row r="106" spans="1:5" ht="71.25" x14ac:dyDescent="0.25">
      <c r="A106" s="3" t="s">
        <v>177</v>
      </c>
      <c r="B106" s="4" t="s">
        <v>178</v>
      </c>
      <c r="C106" s="33">
        <f>C107+C109+C128+C143</f>
        <v>3248312.2</v>
      </c>
      <c r="D106" s="26">
        <f>D107+D109+D128+D143</f>
        <v>2879167.4</v>
      </c>
      <c r="E106" s="46">
        <f t="shared" si="3"/>
        <v>88.635796768549511</v>
      </c>
    </row>
    <row r="107" spans="1:5" ht="28.5" x14ac:dyDescent="0.25">
      <c r="A107" s="21" t="s">
        <v>179</v>
      </c>
      <c r="B107" s="22" t="s">
        <v>180</v>
      </c>
      <c r="C107" s="28">
        <f>SUM(C108)</f>
        <v>12914</v>
      </c>
      <c r="D107" s="28">
        <f>SUM(D108)</f>
        <v>12914</v>
      </c>
      <c r="E107" s="45">
        <f>D107/C107*100</f>
        <v>100</v>
      </c>
    </row>
    <row r="108" spans="1:5" ht="30" x14ac:dyDescent="0.25">
      <c r="A108" s="5" t="s">
        <v>260</v>
      </c>
      <c r="B108" s="6" t="s">
        <v>261</v>
      </c>
      <c r="C108" s="23">
        <v>12914</v>
      </c>
      <c r="D108" s="38">
        <v>12914</v>
      </c>
      <c r="E108" s="38">
        <f t="shared" si="3"/>
        <v>100</v>
      </c>
    </row>
    <row r="109" spans="1:5" ht="42.75" x14ac:dyDescent="0.25">
      <c r="A109" s="21" t="s">
        <v>181</v>
      </c>
      <c r="B109" s="22" t="s">
        <v>182</v>
      </c>
      <c r="C109" s="34">
        <f>C110+C112+C114+C116+C118+C120+C122+C126+C124</f>
        <v>1808136.8</v>
      </c>
      <c r="D109" s="34">
        <f>D110+D112+D114+D116+D118+D120+D122+D126+D124</f>
        <v>1595178.0999999996</v>
      </c>
      <c r="E109" s="45">
        <f>D109/C109*100</f>
        <v>88.222201992681065</v>
      </c>
    </row>
    <row r="110" spans="1:5" ht="57" x14ac:dyDescent="0.25">
      <c r="A110" s="7" t="s">
        <v>183</v>
      </c>
      <c r="B110" s="8" t="s">
        <v>184</v>
      </c>
      <c r="C110" s="35">
        <f>C111</f>
        <v>425282.3</v>
      </c>
      <c r="D110" s="29">
        <f>D111</f>
        <v>425282.3</v>
      </c>
      <c r="E110" s="46">
        <f t="shared" si="3"/>
        <v>100</v>
      </c>
    </row>
    <row r="111" spans="1:5" ht="60" x14ac:dyDescent="0.25">
      <c r="A111" s="5" t="s">
        <v>185</v>
      </c>
      <c r="B111" s="6" t="s">
        <v>23</v>
      </c>
      <c r="C111" s="23">
        <v>425282.3</v>
      </c>
      <c r="D111" s="38">
        <v>425282.3</v>
      </c>
      <c r="E111" s="38">
        <f t="shared" si="3"/>
        <v>100</v>
      </c>
    </row>
    <row r="112" spans="1:5" ht="156.75" x14ac:dyDescent="0.25">
      <c r="A112" s="3" t="s">
        <v>186</v>
      </c>
      <c r="B112" s="4" t="s">
        <v>187</v>
      </c>
      <c r="C112" s="33">
        <f>C113</f>
        <v>108413.9</v>
      </c>
      <c r="D112" s="26">
        <f>D113</f>
        <v>93166.8</v>
      </c>
      <c r="E112" s="46">
        <f t="shared" si="3"/>
        <v>85.936212976380347</v>
      </c>
    </row>
    <row r="113" spans="1:5" ht="165" x14ac:dyDescent="0.25">
      <c r="A113" s="5" t="s">
        <v>188</v>
      </c>
      <c r="B113" s="6" t="s">
        <v>189</v>
      </c>
      <c r="C113" s="23">
        <v>108413.9</v>
      </c>
      <c r="D113" s="38">
        <v>93166.8</v>
      </c>
      <c r="E113" s="38">
        <f t="shared" si="3"/>
        <v>85.936212976380347</v>
      </c>
    </row>
    <row r="114" spans="1:5" ht="142.5" x14ac:dyDescent="0.25">
      <c r="A114" s="7" t="s">
        <v>256</v>
      </c>
      <c r="B114" s="4" t="s">
        <v>257</v>
      </c>
      <c r="C114" s="33">
        <v>79211</v>
      </c>
      <c r="D114" s="46">
        <v>0</v>
      </c>
      <c r="E114" s="46">
        <f t="shared" si="3"/>
        <v>0</v>
      </c>
    </row>
    <row r="115" spans="1:5" ht="120" x14ac:dyDescent="0.25">
      <c r="A115" s="9" t="s">
        <v>258</v>
      </c>
      <c r="B115" s="6" t="s">
        <v>257</v>
      </c>
      <c r="C115" s="23">
        <v>79211</v>
      </c>
      <c r="D115" s="38">
        <v>0</v>
      </c>
      <c r="E115" s="38">
        <f t="shared" si="3"/>
        <v>0</v>
      </c>
    </row>
    <row r="116" spans="1:5" ht="171" x14ac:dyDescent="0.25">
      <c r="A116" s="3" t="s">
        <v>190</v>
      </c>
      <c r="B116" s="8" t="s">
        <v>191</v>
      </c>
      <c r="C116" s="35">
        <f>C117</f>
        <v>189825.3</v>
      </c>
      <c r="D116" s="29">
        <f>D117</f>
        <v>189536.3</v>
      </c>
      <c r="E116" s="46">
        <f t="shared" si="3"/>
        <v>99.847754751342421</v>
      </c>
    </row>
    <row r="117" spans="1:5" ht="165" x14ac:dyDescent="0.25">
      <c r="A117" s="5" t="s">
        <v>192</v>
      </c>
      <c r="B117" s="6" t="s">
        <v>193</v>
      </c>
      <c r="C117" s="23">
        <v>189825.3</v>
      </c>
      <c r="D117" s="38">
        <v>189536.3</v>
      </c>
      <c r="E117" s="38">
        <f t="shared" si="3"/>
        <v>99.847754751342421</v>
      </c>
    </row>
    <row r="118" spans="1:5" ht="102" customHeight="1" x14ac:dyDescent="0.25">
      <c r="A118" s="7" t="s">
        <v>194</v>
      </c>
      <c r="B118" s="8" t="s">
        <v>27</v>
      </c>
      <c r="C118" s="35">
        <f>C119</f>
        <v>39794.199999999997</v>
      </c>
      <c r="D118" s="35">
        <f>D119</f>
        <v>33394.5</v>
      </c>
      <c r="E118" s="46">
        <f t="shared" si="3"/>
        <v>83.918008151941748</v>
      </c>
    </row>
    <row r="119" spans="1:5" ht="90" customHeight="1" x14ac:dyDescent="0.25">
      <c r="A119" s="5" t="s">
        <v>195</v>
      </c>
      <c r="B119" s="6" t="s">
        <v>27</v>
      </c>
      <c r="C119" s="23">
        <v>39794.199999999997</v>
      </c>
      <c r="D119" s="38">
        <v>33394.5</v>
      </c>
      <c r="E119" s="38">
        <f t="shared" si="3"/>
        <v>83.918008151941748</v>
      </c>
    </row>
    <row r="120" spans="1:5" ht="57" x14ac:dyDescent="0.25">
      <c r="A120" s="7" t="s">
        <v>196</v>
      </c>
      <c r="B120" s="8" t="s">
        <v>197</v>
      </c>
      <c r="C120" s="35">
        <f>C121</f>
        <v>5912.3</v>
      </c>
      <c r="D120" s="29">
        <f>D121</f>
        <v>5912.2</v>
      </c>
      <c r="E120" s="46">
        <f t="shared" si="3"/>
        <v>99.998308610862097</v>
      </c>
    </row>
    <row r="121" spans="1:5" ht="45" x14ac:dyDescent="0.25">
      <c r="A121" s="5" t="s">
        <v>198</v>
      </c>
      <c r="B121" s="6" t="s">
        <v>24</v>
      </c>
      <c r="C121" s="23">
        <v>5912.3</v>
      </c>
      <c r="D121" s="38">
        <v>5912.2</v>
      </c>
      <c r="E121" s="38">
        <f t="shared" si="3"/>
        <v>99.998308610862097</v>
      </c>
    </row>
    <row r="122" spans="1:5" ht="28.5" x14ac:dyDescent="0.25">
      <c r="A122" s="7" t="s">
        <v>199</v>
      </c>
      <c r="B122" s="8" t="s">
        <v>200</v>
      </c>
      <c r="C122" s="35">
        <f>C123</f>
        <v>7732</v>
      </c>
      <c r="D122" s="29">
        <f>D123</f>
        <v>7732</v>
      </c>
      <c r="E122" s="46">
        <f t="shared" si="3"/>
        <v>100</v>
      </c>
    </row>
    <row r="123" spans="1:5" ht="45" x14ac:dyDescent="0.25">
      <c r="A123" s="5" t="s">
        <v>201</v>
      </c>
      <c r="B123" s="6" t="s">
        <v>38</v>
      </c>
      <c r="C123" s="23">
        <v>7732</v>
      </c>
      <c r="D123" s="38">
        <v>7732</v>
      </c>
      <c r="E123" s="38">
        <f t="shared" si="3"/>
        <v>100</v>
      </c>
    </row>
    <row r="124" spans="1:5" ht="142.5" x14ac:dyDescent="0.25">
      <c r="A124" s="3" t="s">
        <v>280</v>
      </c>
      <c r="B124" s="4" t="s">
        <v>281</v>
      </c>
      <c r="C124" s="33">
        <v>654.5</v>
      </c>
      <c r="D124" s="46">
        <v>654.4</v>
      </c>
      <c r="E124" s="46">
        <f t="shared" si="3"/>
        <v>99.984721161191743</v>
      </c>
    </row>
    <row r="125" spans="1:5" ht="120" x14ac:dyDescent="0.25">
      <c r="A125" s="5" t="s">
        <v>283</v>
      </c>
      <c r="B125" s="6" t="s">
        <v>282</v>
      </c>
      <c r="C125" s="23">
        <v>654.5</v>
      </c>
      <c r="D125" s="38">
        <v>654.4</v>
      </c>
      <c r="E125" s="46">
        <f t="shared" si="3"/>
        <v>99.984721161191743</v>
      </c>
    </row>
    <row r="126" spans="1:5" x14ac:dyDescent="0.25">
      <c r="A126" s="7" t="s">
        <v>202</v>
      </c>
      <c r="B126" s="8" t="s">
        <v>203</v>
      </c>
      <c r="C126" s="35">
        <f>C127</f>
        <v>951311.3</v>
      </c>
      <c r="D126" s="29">
        <f>D127</f>
        <v>839499.6</v>
      </c>
      <c r="E126" s="46">
        <f t="shared" si="3"/>
        <v>88.246570812309272</v>
      </c>
    </row>
    <row r="127" spans="1:5" ht="30" x14ac:dyDescent="0.25">
      <c r="A127" s="5" t="s">
        <v>204</v>
      </c>
      <c r="B127" s="6" t="s">
        <v>22</v>
      </c>
      <c r="C127" s="23">
        <v>951311.3</v>
      </c>
      <c r="D127" s="38">
        <v>839499.6</v>
      </c>
      <c r="E127" s="38">
        <f t="shared" si="3"/>
        <v>88.246570812309272</v>
      </c>
    </row>
    <row r="128" spans="1:5" ht="28.5" x14ac:dyDescent="0.25">
      <c r="A128" s="21" t="s">
        <v>205</v>
      </c>
      <c r="B128" s="22" t="s">
        <v>206</v>
      </c>
      <c r="C128" s="34">
        <f>C129+C131+C133+C135+C137+C141+C139</f>
        <v>1252328.3999999999</v>
      </c>
      <c r="D128" s="34">
        <f>D129+D131+D133+D135+D137+D141+D139</f>
        <v>1244055.9000000001</v>
      </c>
      <c r="E128" s="45">
        <f>D128/C128*100</f>
        <v>99.339430456100828</v>
      </c>
    </row>
    <row r="129" spans="1:5" ht="57" x14ac:dyDescent="0.25">
      <c r="A129" s="7" t="s">
        <v>207</v>
      </c>
      <c r="B129" s="8" t="s">
        <v>208</v>
      </c>
      <c r="C129" s="35">
        <f>C130</f>
        <v>41439.1</v>
      </c>
      <c r="D129" s="29">
        <f>D130</f>
        <v>40878</v>
      </c>
      <c r="E129" s="46">
        <f t="shared" si="3"/>
        <v>98.645964801359113</v>
      </c>
    </row>
    <row r="130" spans="1:5" ht="60" x14ac:dyDescent="0.25">
      <c r="A130" s="5" t="s">
        <v>209</v>
      </c>
      <c r="B130" s="6" t="s">
        <v>210</v>
      </c>
      <c r="C130" s="23">
        <v>41439.1</v>
      </c>
      <c r="D130" s="38">
        <v>40878</v>
      </c>
      <c r="E130" s="38">
        <f t="shared" si="3"/>
        <v>98.645964801359113</v>
      </c>
    </row>
    <row r="131" spans="1:5" ht="128.25" x14ac:dyDescent="0.25">
      <c r="A131" s="7" t="s">
        <v>211</v>
      </c>
      <c r="B131" s="8" t="s">
        <v>212</v>
      </c>
      <c r="C131" s="35">
        <f>C132</f>
        <v>22216</v>
      </c>
      <c r="D131" s="29">
        <f>D132</f>
        <v>12900.6</v>
      </c>
      <c r="E131" s="46">
        <f t="shared" si="3"/>
        <v>58.068959308606416</v>
      </c>
    </row>
    <row r="132" spans="1:5" ht="120" x14ac:dyDescent="0.25">
      <c r="A132" s="5" t="s">
        <v>213</v>
      </c>
      <c r="B132" s="6" t="s">
        <v>214</v>
      </c>
      <c r="C132" s="23">
        <v>22216</v>
      </c>
      <c r="D132" s="38">
        <v>12900.6</v>
      </c>
      <c r="E132" s="38">
        <f t="shared" si="3"/>
        <v>58.068959308606416</v>
      </c>
    </row>
    <row r="133" spans="1:5" ht="128.25" x14ac:dyDescent="0.25">
      <c r="A133" s="7" t="s">
        <v>215</v>
      </c>
      <c r="B133" s="8" t="s">
        <v>216</v>
      </c>
      <c r="C133" s="35">
        <f>C134</f>
        <v>52255</v>
      </c>
      <c r="D133" s="29">
        <f>D134</f>
        <v>52254.400000000001</v>
      </c>
      <c r="E133" s="46">
        <f t="shared" si="3"/>
        <v>99.998851784518223</v>
      </c>
    </row>
    <row r="134" spans="1:5" ht="105" x14ac:dyDescent="0.25">
      <c r="A134" s="5" t="s">
        <v>31</v>
      </c>
      <c r="B134" s="6" t="s">
        <v>217</v>
      </c>
      <c r="C134" s="23">
        <v>52255</v>
      </c>
      <c r="D134" s="38">
        <v>52254.400000000001</v>
      </c>
      <c r="E134" s="38">
        <f t="shared" si="3"/>
        <v>99.998851784518223</v>
      </c>
    </row>
    <row r="135" spans="1:5" ht="71.25" x14ac:dyDescent="0.25">
      <c r="A135" s="7" t="s">
        <v>218</v>
      </c>
      <c r="B135" s="8" t="s">
        <v>219</v>
      </c>
      <c r="C135" s="35">
        <f>C136</f>
        <v>5546.4</v>
      </c>
      <c r="D135" s="29">
        <f>D136</f>
        <v>5546.4</v>
      </c>
      <c r="E135" s="38">
        <f t="shared" si="3"/>
        <v>100</v>
      </c>
    </row>
    <row r="136" spans="1:5" ht="60" x14ac:dyDescent="0.25">
      <c r="A136" s="5" t="s">
        <v>32</v>
      </c>
      <c r="B136" s="6" t="s">
        <v>25</v>
      </c>
      <c r="C136" s="23">
        <v>5546.4</v>
      </c>
      <c r="D136" s="38">
        <v>5546.4</v>
      </c>
      <c r="E136" s="38">
        <f t="shared" si="3"/>
        <v>100</v>
      </c>
    </row>
    <row r="137" spans="1:5" ht="128.25" x14ac:dyDescent="0.25">
      <c r="A137" s="3" t="s">
        <v>284</v>
      </c>
      <c r="B137" s="4" t="s">
        <v>286</v>
      </c>
      <c r="C137" s="33">
        <f>C138</f>
        <v>2973.9</v>
      </c>
      <c r="D137" s="46">
        <f>D138</f>
        <v>2973.9</v>
      </c>
      <c r="E137" s="38">
        <f t="shared" si="3"/>
        <v>100</v>
      </c>
    </row>
    <row r="138" spans="1:5" ht="105" x14ac:dyDescent="0.25">
      <c r="A138" s="5" t="s">
        <v>285</v>
      </c>
      <c r="B138" s="6" t="s">
        <v>287</v>
      </c>
      <c r="C138" s="23">
        <v>2973.9</v>
      </c>
      <c r="D138" s="38">
        <v>2973.9</v>
      </c>
      <c r="E138" s="38">
        <f t="shared" si="3"/>
        <v>100</v>
      </c>
    </row>
    <row r="139" spans="1:5" ht="128.25" x14ac:dyDescent="0.25">
      <c r="A139" s="3" t="s">
        <v>220</v>
      </c>
      <c r="B139" s="4" t="s">
        <v>221</v>
      </c>
      <c r="C139" s="33">
        <f>C140</f>
        <v>28722</v>
      </c>
      <c r="D139" s="26">
        <f>D140</f>
        <v>28748</v>
      </c>
      <c r="E139" s="46">
        <f t="shared" si="3"/>
        <v>100.09052294408467</v>
      </c>
    </row>
    <row r="140" spans="1:5" ht="105" x14ac:dyDescent="0.25">
      <c r="A140" s="5" t="s">
        <v>222</v>
      </c>
      <c r="B140" s="6" t="s">
        <v>29</v>
      </c>
      <c r="C140" s="23">
        <v>28722</v>
      </c>
      <c r="D140" s="38">
        <v>28748</v>
      </c>
      <c r="E140" s="38">
        <f t="shared" si="3"/>
        <v>100.09052294408467</v>
      </c>
    </row>
    <row r="141" spans="1:5" x14ac:dyDescent="0.25">
      <c r="A141" s="7" t="s">
        <v>223</v>
      </c>
      <c r="B141" s="8" t="s">
        <v>224</v>
      </c>
      <c r="C141" s="35">
        <f>C142</f>
        <v>1099176</v>
      </c>
      <c r="D141" s="29">
        <f>D142</f>
        <v>1100754.6000000001</v>
      </c>
      <c r="E141" s="46">
        <f t="shared" si="3"/>
        <v>100.14361667285311</v>
      </c>
    </row>
    <row r="142" spans="1:5" ht="30" x14ac:dyDescent="0.25">
      <c r="A142" s="5" t="s">
        <v>33</v>
      </c>
      <c r="B142" s="6" t="s">
        <v>225</v>
      </c>
      <c r="C142" s="23">
        <v>1099176</v>
      </c>
      <c r="D142" s="38">
        <v>1100754.6000000001</v>
      </c>
      <c r="E142" s="38">
        <f t="shared" ref="E142:E146" si="4">D142/C142*100</f>
        <v>100.14361667285311</v>
      </c>
    </row>
    <row r="143" spans="1:5" x14ac:dyDescent="0.25">
      <c r="A143" s="21" t="s">
        <v>30</v>
      </c>
      <c r="B143" s="22" t="s">
        <v>226</v>
      </c>
      <c r="C143" s="34">
        <f>C146+C144+C145</f>
        <v>174933</v>
      </c>
      <c r="D143" s="34">
        <f>D146+D144+D145</f>
        <v>27019.4</v>
      </c>
      <c r="E143" s="45">
        <f>D143/C143*100</f>
        <v>15.445570589882983</v>
      </c>
    </row>
    <row r="144" spans="1:5" ht="45" x14ac:dyDescent="0.25">
      <c r="A144" s="5" t="s">
        <v>259</v>
      </c>
      <c r="B144" s="10" t="s">
        <v>262</v>
      </c>
      <c r="C144" s="36">
        <v>66.7</v>
      </c>
      <c r="D144" s="36">
        <v>66.7</v>
      </c>
      <c r="E144" s="38">
        <f t="shared" si="4"/>
        <v>100</v>
      </c>
    </row>
    <row r="145" spans="1:5" ht="120" x14ac:dyDescent="0.25">
      <c r="A145" s="5" t="s">
        <v>264</v>
      </c>
      <c r="B145" s="10" t="s">
        <v>263</v>
      </c>
      <c r="C145" s="36">
        <v>146961.29999999999</v>
      </c>
      <c r="D145" s="36">
        <v>0</v>
      </c>
      <c r="E145" s="38">
        <v>0</v>
      </c>
    </row>
    <row r="146" spans="1:5" ht="45" x14ac:dyDescent="0.25">
      <c r="A146" s="5" t="s">
        <v>227</v>
      </c>
      <c r="B146" s="6" t="s">
        <v>228</v>
      </c>
      <c r="C146" s="23">
        <v>27905</v>
      </c>
      <c r="D146" s="38">
        <v>26952.7</v>
      </c>
      <c r="E146" s="38">
        <f t="shared" si="4"/>
        <v>96.587349937287229</v>
      </c>
    </row>
    <row r="147" spans="1:5" ht="114" x14ac:dyDescent="0.25">
      <c r="A147" s="21" t="s">
        <v>242</v>
      </c>
      <c r="B147" s="22" t="s">
        <v>243</v>
      </c>
      <c r="C147" s="34">
        <v>0</v>
      </c>
      <c r="D147" s="45">
        <v>48.3</v>
      </c>
      <c r="E147" s="45">
        <v>0</v>
      </c>
    </row>
    <row r="148" spans="1:5" ht="85.5" x14ac:dyDescent="0.25">
      <c r="A148" s="21" t="s">
        <v>229</v>
      </c>
      <c r="B148" s="22" t="s">
        <v>230</v>
      </c>
      <c r="C148" s="34">
        <v>-1145</v>
      </c>
      <c r="D148" s="28">
        <v>-14287.1</v>
      </c>
      <c r="E148" s="45">
        <v>0</v>
      </c>
    </row>
    <row r="149" spans="1:5" x14ac:dyDescent="0.25">
      <c r="A149" s="54" t="s">
        <v>231</v>
      </c>
      <c r="B149" s="55"/>
      <c r="C149" s="37">
        <f>C6+C105</f>
        <v>6072411.2000000002</v>
      </c>
      <c r="D149" s="30">
        <f>D6+D105</f>
        <v>6041251.4000000004</v>
      </c>
      <c r="E149" s="48">
        <f>D149/C149*100</f>
        <v>99.486862813242951</v>
      </c>
    </row>
  </sheetData>
  <autoFilter ref="A5:I149" xr:uid="{00000000-0001-0000-0000-000000000000}"/>
  <mergeCells count="3">
    <mergeCell ref="A149:B149"/>
    <mergeCell ref="D1:E1"/>
    <mergeCell ref="A2:E2"/>
  </mergeCells>
  <pageMargins left="0.31496062992125984" right="0" top="0" bottom="0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 ЛН</dc:creator>
  <cp:lastModifiedBy>Владелец</cp:lastModifiedBy>
  <cp:lastPrinted>2024-02-22T08:04:43Z</cp:lastPrinted>
  <dcterms:created xsi:type="dcterms:W3CDTF">2018-03-13T14:25:32Z</dcterms:created>
  <dcterms:modified xsi:type="dcterms:W3CDTF">2024-04-24T06:13:52Z</dcterms:modified>
</cp:coreProperties>
</file>