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2-2024 гг" sheetId="1" r:id="rId1"/>
  </sheets>
  <calcPr calcId="125725"/>
</workbook>
</file>

<file path=xl/calcChain.xml><?xml version="1.0" encoding="utf-8"?>
<calcChain xmlns="http://schemas.openxmlformats.org/spreadsheetml/2006/main">
  <c r="L33" i="1"/>
  <c r="L32"/>
  <c r="K29"/>
  <c r="K27"/>
  <c r="K39"/>
  <c r="K23"/>
  <c r="L31"/>
  <c r="K22"/>
  <c r="L36"/>
  <c r="K37"/>
  <c r="L39"/>
  <c r="L38" l="1"/>
  <c r="L35"/>
  <c r="M24"/>
  <c r="M40" s="1"/>
  <c r="L29"/>
  <c r="L26"/>
  <c r="L22"/>
  <c r="K38"/>
  <c r="K33"/>
  <c r="K30"/>
  <c r="K24"/>
  <c r="K21"/>
  <c r="K20"/>
  <c r="L19"/>
  <c r="L18" s="1"/>
  <c r="K19"/>
  <c r="L24" l="1"/>
  <c r="L40" s="1"/>
  <c r="K18"/>
  <c r="K35"/>
  <c r="K40" l="1"/>
</calcChain>
</file>

<file path=xl/sharedStrings.xml><?xml version="1.0" encoding="utf-8"?>
<sst xmlns="http://schemas.openxmlformats.org/spreadsheetml/2006/main" count="37" uniqueCount="37">
  <si>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</si>
  <si>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</si>
  <si>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</si>
  <si>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</si>
  <si>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</si>
  <si>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</si>
  <si>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</si>
  <si>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</si>
  <si>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</si>
  <si>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</si>
  <si>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</si>
  <si>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</si>
  <si>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</si>
  <si>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</si>
  <si>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</si>
  <si>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</si>
  <si>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</si>
  <si>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</si>
  <si>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</si>
  <si>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</si>
  <si>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</si>
  <si>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</si>
  <si>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</si>
  <si>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</si>
  <si>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</si>
  <si>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</si>
  <si>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</si>
  <si>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</si>
  <si>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</si>
  <si>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на осуществление бюджетных инвестиций в форме капитальных вложений на 2022 год и плановый период 2023 и 2024 годов</t>
  </si>
  <si>
    <t>Плановый период</t>
  </si>
  <si>
    <t>Расходы бюджета Рузского городского округа</t>
  </si>
  <si>
    <t>Приложение № 6</t>
  </si>
  <si>
    <t>Выполнение работ по установке  септика в ж/г "Дружба"</t>
  </si>
  <si>
    <t xml:space="preserve">Приложение № 7  
к решению Совета депутатов   
Рузского городского округа                                               Московской области  
от "15"декабря  2021 года № 586/71 "   
</t>
  </si>
  <si>
    <t xml:space="preserve">от "  " апреля 2022 года № </t>
  </si>
  <si>
    <t>Проектирование по строительству очистных сооружений  пос. Полушкино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</si>
</sst>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0.000000000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6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3" fillId="3" borderId="3" xfId="0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4" fontId="0" fillId="0" borderId="0" xfId="0" applyNumberFormat="1"/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0" fontId="6" fillId="5" borderId="10" xfId="0" applyNumberFormat="1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4"/>
  <sheetViews>
    <sheetView tabSelected="1" workbookViewId="0">
      <selection activeCell="M29" sqref="M29"/>
    </sheetView>
  </sheetViews>
  <sheetFormatPr defaultRowHeight="1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35.7109375" customWidth="1"/>
    <col min="10" max="10" width="40.85546875" customWidth="1"/>
    <col min="11" max="11" width="14.28515625" customWidth="1"/>
    <col min="12" max="12" width="12.7109375" customWidth="1"/>
    <col min="13" max="13" width="14.28515625" customWidth="1"/>
  </cols>
  <sheetData>
    <row r="1" spans="2:13">
      <c r="K1" s="34" t="s">
        <v>32</v>
      </c>
      <c r="L1" s="34"/>
      <c r="M1" s="34"/>
    </row>
    <row r="2" spans="2:13">
      <c r="K2" s="34" t="s">
        <v>26</v>
      </c>
      <c r="L2" s="34"/>
      <c r="M2" s="34"/>
    </row>
    <row r="3" spans="2:13">
      <c r="K3" s="34" t="s">
        <v>27</v>
      </c>
      <c r="L3" s="34"/>
      <c r="M3" s="34"/>
    </row>
    <row r="4" spans="2:13">
      <c r="K4" s="34" t="s">
        <v>28</v>
      </c>
      <c r="L4" s="34"/>
      <c r="M4" s="34"/>
    </row>
    <row r="5" spans="2:13">
      <c r="K5" s="34" t="s">
        <v>35</v>
      </c>
      <c r="L5" s="34"/>
      <c r="M5" s="34"/>
    </row>
    <row r="6" spans="2:13">
      <c r="K6" s="35"/>
      <c r="L6" s="35"/>
      <c r="M6" s="35"/>
    </row>
    <row r="7" spans="2:13" ht="81.75" customHeight="1">
      <c r="K7" s="36" t="s">
        <v>34</v>
      </c>
      <c r="L7" s="34"/>
      <c r="M7" s="34"/>
    </row>
    <row r="8" spans="2:13">
      <c r="K8" s="35"/>
      <c r="L8" s="35"/>
      <c r="M8" s="35"/>
    </row>
    <row r="10" spans="2:13">
      <c r="B10" s="37" t="s">
        <v>31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2:13">
      <c r="B11" s="37" t="s">
        <v>29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</row>
    <row r="14" spans="2:13" ht="15.75" thickBot="1">
      <c r="B14" s="33" t="s">
        <v>25</v>
      </c>
      <c r="C14" s="33"/>
      <c r="D14" s="33"/>
      <c r="E14" s="33"/>
      <c r="F14" s="33"/>
      <c r="G14" s="33"/>
      <c r="H14" s="33"/>
      <c r="I14" s="33"/>
    </row>
    <row r="15" spans="2:13" ht="23.25" customHeight="1" thickBot="1">
      <c r="B15" s="38" t="s">
        <v>0</v>
      </c>
      <c r="C15" s="40"/>
      <c r="D15" s="40"/>
      <c r="E15" s="40"/>
      <c r="F15" s="40"/>
      <c r="G15" s="40"/>
      <c r="H15" s="40"/>
      <c r="I15" s="40"/>
      <c r="J15" s="41"/>
      <c r="K15" s="38" t="s">
        <v>1</v>
      </c>
      <c r="L15" s="44" t="s">
        <v>30</v>
      </c>
      <c r="M15" s="45"/>
    </row>
    <row r="16" spans="2:13" ht="23.25" customHeight="1" thickBot="1">
      <c r="B16" s="39"/>
      <c r="C16" s="42"/>
      <c r="D16" s="42"/>
      <c r="E16" s="42"/>
      <c r="F16" s="42"/>
      <c r="G16" s="42"/>
      <c r="H16" s="42"/>
      <c r="I16" s="42"/>
      <c r="J16" s="43"/>
      <c r="K16" s="39"/>
      <c r="L16" s="4" t="s">
        <v>2</v>
      </c>
      <c r="M16" s="4" t="s">
        <v>3</v>
      </c>
    </row>
    <row r="17" spans="2:13" ht="15.75" thickBot="1">
      <c r="B17" s="25">
        <v>1</v>
      </c>
      <c r="C17" s="26"/>
      <c r="D17" s="26"/>
      <c r="E17" s="26"/>
      <c r="F17" s="26"/>
      <c r="G17" s="26"/>
      <c r="H17" s="26"/>
      <c r="I17" s="26"/>
      <c r="J17" s="26"/>
      <c r="K17" s="7">
        <v>2</v>
      </c>
      <c r="L17" s="7">
        <v>3</v>
      </c>
      <c r="M17" s="7">
        <v>4</v>
      </c>
    </row>
    <row r="18" spans="2:13" ht="15" customHeight="1">
      <c r="B18" s="23" t="s">
        <v>4</v>
      </c>
      <c r="C18" s="24"/>
      <c r="D18" s="24"/>
      <c r="E18" s="24"/>
      <c r="F18" s="24"/>
      <c r="G18" s="24"/>
      <c r="H18" s="24"/>
      <c r="I18" s="24"/>
      <c r="J18" s="24"/>
      <c r="K18" s="5">
        <f>SUM(K19:K21)</f>
        <v>7300</v>
      </c>
      <c r="L18" s="5">
        <f>SUM(L19:L21)</f>
        <v>10400</v>
      </c>
      <c r="M18" s="6">
        <v>0</v>
      </c>
    </row>
    <row r="19" spans="2:13" s="12" customFormat="1" ht="15" customHeight="1">
      <c r="B19" s="9"/>
      <c r="C19" s="10"/>
      <c r="D19" s="10"/>
      <c r="E19" s="10"/>
      <c r="F19" s="10"/>
      <c r="G19" s="10"/>
      <c r="H19" s="10"/>
      <c r="I19" s="21" t="s">
        <v>18</v>
      </c>
      <c r="J19" s="22"/>
      <c r="K19" s="2">
        <f>1800000/1000</f>
        <v>1800</v>
      </c>
      <c r="L19" s="2">
        <f>4900000/1000</f>
        <v>4900</v>
      </c>
      <c r="M19" s="11">
        <v>0</v>
      </c>
    </row>
    <row r="20" spans="2:13" s="12" customFormat="1" ht="15" customHeight="1">
      <c r="B20" s="9"/>
      <c r="C20" s="10"/>
      <c r="D20" s="10"/>
      <c r="E20" s="10"/>
      <c r="F20" s="10"/>
      <c r="G20" s="10"/>
      <c r="H20" s="10"/>
      <c r="I20" s="21" t="s">
        <v>5</v>
      </c>
      <c r="J20" s="21"/>
      <c r="K20" s="2">
        <f>4000000/1000</f>
        <v>4000</v>
      </c>
      <c r="L20" s="2">
        <v>0</v>
      </c>
      <c r="M20" s="11">
        <v>0</v>
      </c>
    </row>
    <row r="21" spans="2:13" s="12" customFormat="1" ht="15" customHeight="1">
      <c r="B21" s="9"/>
      <c r="C21" s="10"/>
      <c r="D21" s="10"/>
      <c r="E21" s="10"/>
      <c r="F21" s="10"/>
      <c r="G21" s="10"/>
      <c r="H21" s="10"/>
      <c r="I21" s="21" t="s">
        <v>17</v>
      </c>
      <c r="J21" s="22"/>
      <c r="K21" s="2">
        <f>1500000/1000</f>
        <v>1500</v>
      </c>
      <c r="L21" s="2">
        <v>5500</v>
      </c>
      <c r="M21" s="11">
        <v>0</v>
      </c>
    </row>
    <row r="22" spans="2:13" ht="15" customHeight="1">
      <c r="B22" s="27" t="s">
        <v>6</v>
      </c>
      <c r="C22" s="28"/>
      <c r="D22" s="28"/>
      <c r="E22" s="28"/>
      <c r="F22" s="28"/>
      <c r="G22" s="28"/>
      <c r="H22" s="28"/>
      <c r="I22" s="28"/>
      <c r="J22" s="28"/>
      <c r="K22" s="1">
        <f>40994000/1000</f>
        <v>40994</v>
      </c>
      <c r="L22" s="1">
        <f>L23</f>
        <v>36172</v>
      </c>
      <c r="M22" s="3">
        <v>19292</v>
      </c>
    </row>
    <row r="23" spans="2:13" s="12" customFormat="1" ht="34.5" customHeight="1">
      <c r="B23" s="9"/>
      <c r="C23" s="10"/>
      <c r="D23" s="10"/>
      <c r="E23" s="10"/>
      <c r="F23" s="10"/>
      <c r="G23" s="10"/>
      <c r="H23" s="10"/>
      <c r="I23" s="21" t="s">
        <v>7</v>
      </c>
      <c r="J23" s="22"/>
      <c r="K23" s="2">
        <f>40994000/1000</f>
        <v>40994</v>
      </c>
      <c r="L23" s="2">
        <v>36172</v>
      </c>
      <c r="M23" s="11">
        <v>19292</v>
      </c>
    </row>
    <row r="24" spans="2:13" ht="15" customHeight="1">
      <c r="B24" s="27" t="s">
        <v>8</v>
      </c>
      <c r="C24" s="28"/>
      <c r="D24" s="28"/>
      <c r="E24" s="28"/>
      <c r="F24" s="28"/>
      <c r="G24" s="28"/>
      <c r="H24" s="28"/>
      <c r="I24" s="28"/>
      <c r="J24" s="28"/>
      <c r="K24" s="1">
        <f>SUM(K25:K34)</f>
        <v>139661</v>
      </c>
      <c r="L24" s="1">
        <f>SUM(L25:L33)</f>
        <v>130881.36000000002</v>
      </c>
      <c r="M24" s="1">
        <f>SUM(M25:M33)</f>
        <v>46500</v>
      </c>
    </row>
    <row r="25" spans="2:13" s="12" customFormat="1" ht="23.25" customHeight="1">
      <c r="B25" s="9"/>
      <c r="C25" s="10"/>
      <c r="D25" s="10"/>
      <c r="E25" s="10"/>
      <c r="F25" s="10"/>
      <c r="G25" s="10"/>
      <c r="H25" s="10"/>
      <c r="I25" s="21" t="s">
        <v>9</v>
      </c>
      <c r="J25" s="21"/>
      <c r="K25" s="2">
        <v>0</v>
      </c>
      <c r="L25" s="2">
        <v>3000</v>
      </c>
      <c r="M25" s="11">
        <v>0</v>
      </c>
    </row>
    <row r="26" spans="2:13" s="12" customFormat="1" ht="23.25" customHeight="1">
      <c r="B26" s="9"/>
      <c r="C26" s="10"/>
      <c r="D26" s="10"/>
      <c r="E26" s="10"/>
      <c r="F26" s="10"/>
      <c r="G26" s="10"/>
      <c r="H26" s="10"/>
      <c r="I26" s="21" t="s">
        <v>10</v>
      </c>
      <c r="J26" s="21"/>
      <c r="K26" s="2">
        <v>0</v>
      </c>
      <c r="L26" s="2">
        <f>(2259000+741000)/1000</f>
        <v>3000</v>
      </c>
      <c r="M26" s="11">
        <v>0</v>
      </c>
    </row>
    <row r="27" spans="2:13" s="12" customFormat="1" ht="26.25" customHeight="1">
      <c r="B27" s="9"/>
      <c r="C27" s="10"/>
      <c r="D27" s="10"/>
      <c r="E27" s="10"/>
      <c r="F27" s="10"/>
      <c r="G27" s="10"/>
      <c r="H27" s="10"/>
      <c r="I27" s="21" t="s">
        <v>19</v>
      </c>
      <c r="J27" s="22"/>
      <c r="K27" s="2">
        <f>(14874300+190580)/1000</f>
        <v>15064.88</v>
      </c>
      <c r="L27" s="2">
        <v>46500</v>
      </c>
      <c r="M27" s="11">
        <v>46500</v>
      </c>
    </row>
    <row r="28" spans="2:13" s="12" customFormat="1" ht="26.25" customHeight="1">
      <c r="B28" s="9"/>
      <c r="C28" s="20"/>
      <c r="D28" s="20"/>
      <c r="E28" s="20"/>
      <c r="F28" s="20"/>
      <c r="G28" s="20"/>
      <c r="H28" s="20"/>
      <c r="I28" s="21" t="s">
        <v>36</v>
      </c>
      <c r="J28" s="22"/>
      <c r="K28" s="2">
        <v>9300</v>
      </c>
      <c r="L28" s="2">
        <v>0</v>
      </c>
      <c r="M28" s="11">
        <v>0</v>
      </c>
    </row>
    <row r="29" spans="2:13" s="12" customFormat="1" ht="15" customHeight="1">
      <c r="B29" s="9"/>
      <c r="C29" s="10"/>
      <c r="D29" s="10"/>
      <c r="E29" s="10"/>
      <c r="F29" s="10"/>
      <c r="G29" s="10"/>
      <c r="H29" s="10"/>
      <c r="I29" s="21" t="s">
        <v>20</v>
      </c>
      <c r="J29" s="21"/>
      <c r="K29" s="2">
        <f>(3385940+16186640-69550)/1000</f>
        <v>19503.03</v>
      </c>
      <c r="L29" s="2">
        <f>(1489290+7119330)/1000</f>
        <v>8608.6200000000008</v>
      </c>
      <c r="M29" s="11">
        <v>0</v>
      </c>
    </row>
    <row r="30" spans="2:13" s="12" customFormat="1" ht="15" customHeight="1">
      <c r="B30" s="9"/>
      <c r="C30" s="10"/>
      <c r="D30" s="10"/>
      <c r="E30" s="10"/>
      <c r="F30" s="10"/>
      <c r="G30" s="10"/>
      <c r="H30" s="10"/>
      <c r="I30" s="21" t="s">
        <v>21</v>
      </c>
      <c r="J30" s="21"/>
      <c r="K30" s="2">
        <f>(8025700+38365130)/1000</f>
        <v>46390.83</v>
      </c>
      <c r="L30" s="2">
        <v>0</v>
      </c>
      <c r="M30" s="11">
        <v>0</v>
      </c>
    </row>
    <row r="31" spans="2:13" s="12" customFormat="1" ht="15" customHeight="1">
      <c r="B31" s="9"/>
      <c r="C31" s="10"/>
      <c r="D31" s="10"/>
      <c r="E31" s="10"/>
      <c r="F31" s="10"/>
      <c r="G31" s="10"/>
      <c r="H31" s="10"/>
      <c r="I31" s="21" t="s">
        <v>22</v>
      </c>
      <c r="J31" s="21"/>
      <c r="K31" s="2">
        <v>0</v>
      </c>
      <c r="L31" s="2">
        <f>(1962920+9381000)/1000</f>
        <v>11343.92</v>
      </c>
      <c r="M31" s="11">
        <v>0</v>
      </c>
    </row>
    <row r="32" spans="2:13" s="12" customFormat="1" ht="15" customHeight="1">
      <c r="B32" s="9"/>
      <c r="C32" s="10"/>
      <c r="D32" s="10"/>
      <c r="E32" s="10"/>
      <c r="F32" s="10"/>
      <c r="G32" s="10"/>
      <c r="H32" s="10"/>
      <c r="I32" s="21" t="s">
        <v>23</v>
      </c>
      <c r="J32" s="21"/>
      <c r="K32" s="2">
        <v>0</v>
      </c>
      <c r="L32" s="2">
        <f>(1605920+7678000-1605920)/1000</f>
        <v>7678</v>
      </c>
      <c r="M32" s="11">
        <v>0</v>
      </c>
    </row>
    <row r="33" spans="2:13" s="12" customFormat="1" ht="15" customHeight="1">
      <c r="B33" s="9"/>
      <c r="C33" s="10"/>
      <c r="D33" s="10"/>
      <c r="E33" s="10"/>
      <c r="F33" s="10"/>
      <c r="G33" s="10"/>
      <c r="H33" s="10"/>
      <c r="I33" s="21" t="s">
        <v>24</v>
      </c>
      <c r="J33" s="21"/>
      <c r="K33" s="2">
        <f>(10328010+35574250)/1000</f>
        <v>45902.26</v>
      </c>
      <c r="L33" s="2">
        <f>(13442100+39271640-1962920)/1000</f>
        <v>50750.82</v>
      </c>
      <c r="M33" s="11">
        <v>0</v>
      </c>
    </row>
    <row r="34" spans="2:13" s="12" customFormat="1" ht="15" customHeight="1">
      <c r="B34" s="9"/>
      <c r="C34" s="17"/>
      <c r="D34" s="17"/>
      <c r="E34" s="17"/>
      <c r="F34" s="17"/>
      <c r="G34" s="17"/>
      <c r="H34" s="17"/>
      <c r="I34" s="29" t="s">
        <v>33</v>
      </c>
      <c r="J34" s="30"/>
      <c r="K34" s="2">
        <v>3500</v>
      </c>
      <c r="L34" s="2">
        <v>0</v>
      </c>
      <c r="M34" s="11">
        <v>0</v>
      </c>
    </row>
    <row r="35" spans="2:13" ht="15" customHeight="1">
      <c r="B35" s="27" t="s">
        <v>11</v>
      </c>
      <c r="C35" s="28"/>
      <c r="D35" s="28"/>
      <c r="E35" s="28"/>
      <c r="F35" s="28"/>
      <c r="G35" s="28"/>
      <c r="H35" s="28"/>
      <c r="I35" s="28"/>
      <c r="J35" s="28"/>
      <c r="K35" s="1">
        <f>SUM(K36:K37)</f>
        <v>720164.35240999993</v>
      </c>
      <c r="L35" s="1">
        <f>L36</f>
        <v>6740.53</v>
      </c>
      <c r="M35" s="3">
        <v>0</v>
      </c>
    </row>
    <row r="36" spans="2:13" s="12" customFormat="1" ht="15" customHeight="1">
      <c r="B36" s="9"/>
      <c r="C36" s="10"/>
      <c r="D36" s="10"/>
      <c r="E36" s="10"/>
      <c r="F36" s="10"/>
      <c r="G36" s="10"/>
      <c r="H36" s="10"/>
      <c r="I36" s="21" t="s">
        <v>12</v>
      </c>
      <c r="J36" s="21"/>
      <c r="K36" s="2">
        <v>0</v>
      </c>
      <c r="L36" s="2">
        <f>6740530/1000</f>
        <v>6740.53</v>
      </c>
      <c r="M36" s="11">
        <v>0</v>
      </c>
    </row>
    <row r="37" spans="2:13" s="12" customFormat="1" ht="23.25" customHeight="1">
      <c r="B37" s="9"/>
      <c r="C37" s="10"/>
      <c r="D37" s="10"/>
      <c r="E37" s="10"/>
      <c r="F37" s="10"/>
      <c r="G37" s="10"/>
      <c r="H37" s="10"/>
      <c r="I37" s="21" t="s">
        <v>13</v>
      </c>
      <c r="J37" s="21"/>
      <c r="K37" s="2">
        <f>(660563209.26+59601143.15)/1000</f>
        <v>720164.35240999993</v>
      </c>
      <c r="L37" s="2">
        <v>0</v>
      </c>
      <c r="M37" s="11">
        <v>0</v>
      </c>
    </row>
    <row r="38" spans="2:13" ht="15" customHeight="1">
      <c r="B38" s="27" t="s">
        <v>14</v>
      </c>
      <c r="C38" s="28"/>
      <c r="D38" s="28"/>
      <c r="E38" s="28"/>
      <c r="F38" s="28"/>
      <c r="G38" s="28"/>
      <c r="H38" s="28"/>
      <c r="I38" s="28"/>
      <c r="J38" s="28"/>
      <c r="K38" s="1">
        <f>K39</f>
        <v>299349.50003</v>
      </c>
      <c r="L38" s="1">
        <f>L39</f>
        <v>39241.097120000006</v>
      </c>
      <c r="M38" s="3">
        <v>0</v>
      </c>
    </row>
    <row r="39" spans="2:13" s="12" customFormat="1" ht="15" customHeight="1" thickBot="1">
      <c r="B39" s="13"/>
      <c r="C39" s="14"/>
      <c r="D39" s="14"/>
      <c r="E39" s="14"/>
      <c r="F39" s="14"/>
      <c r="G39" s="14"/>
      <c r="H39" s="14"/>
      <c r="I39" s="46" t="s">
        <v>15</v>
      </c>
      <c r="J39" s="47"/>
      <c r="K39" s="15">
        <f>(299349500.03)/1000</f>
        <v>299349.50003</v>
      </c>
      <c r="L39" s="15">
        <f>(167203387.12-13860490-114101800)/1000</f>
        <v>39241.097120000006</v>
      </c>
      <c r="M39" s="16">
        <v>0</v>
      </c>
    </row>
    <row r="40" spans="2:13" ht="15.75" thickBot="1">
      <c r="B40" s="31" t="s">
        <v>16</v>
      </c>
      <c r="C40" s="32"/>
      <c r="D40" s="32"/>
      <c r="E40" s="32"/>
      <c r="F40" s="32"/>
      <c r="G40" s="32"/>
      <c r="H40" s="32"/>
      <c r="I40" s="32"/>
      <c r="J40" s="32"/>
      <c r="K40" s="8">
        <f>K38+K35+K24+K22+K18</f>
        <v>1207468.85244</v>
      </c>
      <c r="L40" s="8">
        <f>L38+L35+L24+L22+L18</f>
        <v>223434.98712000001</v>
      </c>
      <c r="M40" s="8">
        <f>M38+M35+M24+M22+M18</f>
        <v>65792</v>
      </c>
    </row>
    <row r="43" spans="2:13">
      <c r="K43" s="19"/>
    </row>
    <row r="44" spans="2:13">
      <c r="K44" s="18"/>
    </row>
  </sheetData>
  <mergeCells count="38">
    <mergeCell ref="B40:J40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L15:M15"/>
    <mergeCell ref="I39:J39"/>
    <mergeCell ref="B38:J38"/>
    <mergeCell ref="I37:J37"/>
    <mergeCell ref="I36:J36"/>
    <mergeCell ref="B35:J35"/>
    <mergeCell ref="I32:J32"/>
    <mergeCell ref="I33:J33"/>
    <mergeCell ref="I34:J34"/>
    <mergeCell ref="I30:J30"/>
    <mergeCell ref="I31:J31"/>
    <mergeCell ref="I29:J29"/>
    <mergeCell ref="I27:J27"/>
    <mergeCell ref="I26:J26"/>
    <mergeCell ref="I28:J28"/>
    <mergeCell ref="I19:J19"/>
    <mergeCell ref="B18:J18"/>
    <mergeCell ref="B17:J17"/>
    <mergeCell ref="I25:J25"/>
    <mergeCell ref="I23:J23"/>
    <mergeCell ref="B24:J24"/>
    <mergeCell ref="B22:J22"/>
    <mergeCell ref="I20:J20"/>
    <mergeCell ref="I21:J21"/>
  </mergeCells>
  <pageMargins left="0.39370078740157483" right="0.23622047244094491" top="0.35433070866141736" bottom="0.39370078740157483" header="0.51181102362204722" footer="0.51181102362204722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2021-11-09T14:27:41Z</cp:lastPrinted>
  <dcterms:created xsi:type="dcterms:W3CDTF">2021-04-12T14:52:46Z</dcterms:created>
  <dcterms:modified xsi:type="dcterms:W3CDTF">2022-04-15T12:37:57Z</dcterms:modified>
</cp:coreProperties>
</file>