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Доходы" sheetId="1" r:id="rId1"/>
  </sheets>
  <definedNames>
    <definedName name="_xlnm.Print_Titles" localSheetId="0">Доходы!$4:$4</definedName>
    <definedName name="_xlnm.Print_Area" localSheetId="0">Доходы!$A$1:$E$158</definedName>
  </definedNames>
  <calcPr calcId="125725"/>
</workbook>
</file>

<file path=xl/calcChain.xml><?xml version="1.0" encoding="utf-8"?>
<calcChain xmlns="http://schemas.openxmlformats.org/spreadsheetml/2006/main">
  <c r="D152" i="1"/>
  <c r="C152"/>
  <c r="E153"/>
  <c r="C135"/>
  <c r="D131"/>
  <c r="C131"/>
  <c r="E132"/>
  <c r="E128"/>
  <c r="D121"/>
  <c r="C121"/>
  <c r="E122"/>
  <c r="E114"/>
  <c r="E113"/>
  <c r="D106"/>
  <c r="C106"/>
  <c r="D99"/>
  <c r="C72"/>
  <c r="D72"/>
  <c r="D60"/>
  <c r="C60"/>
  <c r="E61"/>
  <c r="D48"/>
  <c r="C48"/>
  <c r="D36"/>
  <c r="C36"/>
  <c r="D25"/>
  <c r="E23"/>
  <c r="E131" l="1"/>
  <c r="E121"/>
  <c r="E36"/>
  <c r="E155"/>
  <c r="E151"/>
  <c r="E149"/>
  <c r="E147"/>
  <c r="E145"/>
  <c r="E143"/>
  <c r="E141"/>
  <c r="E139"/>
  <c r="E137"/>
  <c r="E134"/>
  <c r="E130"/>
  <c r="E126"/>
  <c r="E124"/>
  <c r="E120"/>
  <c r="E118"/>
  <c r="E116"/>
  <c r="E112"/>
  <c r="E110"/>
  <c r="E107"/>
  <c r="E98"/>
  <c r="D123"/>
  <c r="D96"/>
  <c r="D95" s="1"/>
  <c r="E92"/>
  <c r="E87"/>
  <c r="E85"/>
  <c r="E83"/>
  <c r="E82"/>
  <c r="D84"/>
  <c r="C84"/>
  <c r="D81"/>
  <c r="C81"/>
  <c r="E80"/>
  <c r="D79"/>
  <c r="C79"/>
  <c r="E76"/>
  <c r="E74"/>
  <c r="D75"/>
  <c r="C75"/>
  <c r="E69"/>
  <c r="E68"/>
  <c r="E67"/>
  <c r="D66"/>
  <c r="D65" s="1"/>
  <c r="C66"/>
  <c r="D58"/>
  <c r="D57" s="1"/>
  <c r="D55"/>
  <c r="D53"/>
  <c r="D51"/>
  <c r="D38"/>
  <c r="D21"/>
  <c r="E63"/>
  <c r="E59"/>
  <c r="E56"/>
  <c r="E54"/>
  <c r="E52"/>
  <c r="E50"/>
  <c r="E11"/>
  <c r="E10"/>
  <c r="D8"/>
  <c r="D150"/>
  <c r="D148"/>
  <c r="D146"/>
  <c r="D142"/>
  <c r="D144"/>
  <c r="D140"/>
  <c r="D135" s="1"/>
  <c r="D138"/>
  <c r="D136"/>
  <c r="D133"/>
  <c r="D129"/>
  <c r="D127"/>
  <c r="D125"/>
  <c r="D119"/>
  <c r="D117"/>
  <c r="D115"/>
  <c r="D111"/>
  <c r="D109"/>
  <c r="D86"/>
  <c r="D43"/>
  <c r="D41"/>
  <c r="D33"/>
  <c r="D30"/>
  <c r="D28"/>
  <c r="D15"/>
  <c r="D14" s="1"/>
  <c r="C150"/>
  <c r="C148"/>
  <c r="C146"/>
  <c r="C144"/>
  <c r="C142"/>
  <c r="C140"/>
  <c r="C138"/>
  <c r="C136"/>
  <c r="C133"/>
  <c r="C129"/>
  <c r="C127"/>
  <c r="C125"/>
  <c r="C123"/>
  <c r="C119"/>
  <c r="C117"/>
  <c r="C115"/>
  <c r="C111"/>
  <c r="C109"/>
  <c r="C96"/>
  <c r="C95" s="1"/>
  <c r="C58"/>
  <c r="C57" s="1"/>
  <c r="C55"/>
  <c r="C53"/>
  <c r="C51"/>
  <c r="C43"/>
  <c r="C41"/>
  <c r="C38"/>
  <c r="C33"/>
  <c r="C30"/>
  <c r="C28"/>
  <c r="E22"/>
  <c r="E19"/>
  <c r="E18"/>
  <c r="E17"/>
  <c r="E13"/>
  <c r="E12"/>
  <c r="E9"/>
  <c r="E127" l="1"/>
  <c r="D108"/>
  <c r="C108"/>
  <c r="E146"/>
  <c r="E140"/>
  <c r="E148"/>
  <c r="E133"/>
  <c r="E138"/>
  <c r="E117"/>
  <c r="E109"/>
  <c r="E125"/>
  <c r="E136"/>
  <c r="E142"/>
  <c r="E150"/>
  <c r="E144"/>
  <c r="E81"/>
  <c r="E111"/>
  <c r="E119"/>
  <c r="E129"/>
  <c r="E123"/>
  <c r="E97"/>
  <c r="E115"/>
  <c r="E96"/>
  <c r="E84"/>
  <c r="E79"/>
  <c r="E75"/>
  <c r="E72"/>
  <c r="E66"/>
  <c r="D47"/>
  <c r="D46" s="1"/>
  <c r="E51"/>
  <c r="E53"/>
  <c r="E55"/>
  <c r="E38"/>
  <c r="E57"/>
  <c r="D35"/>
  <c r="D32" s="1"/>
  <c r="C86"/>
  <c r="E86" s="1"/>
  <c r="E37"/>
  <c r="C25"/>
  <c r="C65"/>
  <c r="E65" s="1"/>
  <c r="E30"/>
  <c r="E152"/>
  <c r="E41"/>
  <c r="E95"/>
  <c r="E42"/>
  <c r="E43"/>
  <c r="E33"/>
  <c r="E62"/>
  <c r="E34"/>
  <c r="E64"/>
  <c r="C15"/>
  <c r="C14" s="1"/>
  <c r="E14" s="1"/>
  <c r="E31"/>
  <c r="E44"/>
  <c r="E49"/>
  <c r="C40"/>
  <c r="C78"/>
  <c r="E16"/>
  <c r="E39"/>
  <c r="E58"/>
  <c r="D7"/>
  <c r="D78"/>
  <c r="D71"/>
  <c r="D40"/>
  <c r="D20"/>
  <c r="C8"/>
  <c r="C7" s="1"/>
  <c r="C21"/>
  <c r="E106"/>
  <c r="C35"/>
  <c r="C71"/>
  <c r="D6" l="1"/>
  <c r="E60"/>
  <c r="E35"/>
  <c r="E108"/>
  <c r="C20"/>
  <c r="E20" s="1"/>
  <c r="C105"/>
  <c r="C104" s="1"/>
  <c r="C32"/>
  <c r="E32" s="1"/>
  <c r="E15"/>
  <c r="E78"/>
  <c r="E21"/>
  <c r="E71"/>
  <c r="C47"/>
  <c r="E48"/>
  <c r="E40"/>
  <c r="E135"/>
  <c r="E7"/>
  <c r="E8"/>
  <c r="D105"/>
  <c r="D104" s="1"/>
  <c r="E104" l="1"/>
  <c r="E105"/>
  <c r="E47"/>
  <c r="C46"/>
  <c r="D158"/>
  <c r="C6" l="1"/>
  <c r="E46"/>
  <c r="C158" l="1"/>
  <c r="E158" s="1"/>
  <c r="E6"/>
</calcChain>
</file>

<file path=xl/sharedStrings.xml><?xml version="1.0" encoding="utf-8"?>
<sst xmlns="http://schemas.openxmlformats.org/spreadsheetml/2006/main" count="313" uniqueCount="307">
  <si>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</si>
  <si>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</si>
  <si>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</si>
  <si>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</si>
  <si>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</si>
  <si>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</si>
  <si>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</si>
  <si>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</si>
  <si>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</si>
  <si>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</si>
  <si>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</si>
  <si>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</si>
  <si>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</si>
  <si>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</si>
  <si>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</si>
  <si>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</si>
  <si>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</si>
  <si>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</si>
  <si>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</si>
  <si>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</si>
  <si>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</si>
  <si>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</si>
  <si>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субсидии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</si>
  <si>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</si>
  <si>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</si>
  <si>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</si>
  <si>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доходы от компенсации затрат бюджетов городских округов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</si>
  <si>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</si>
  <si>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неналоговые доходы бюджетов городских округов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</si>
  <si>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</si>
  <si>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</si>
  <si>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2 02 35082 04 0000 150</t>
  </si>
  <si>
    <t>2 02 35118 04 0000 150</t>
  </si>
  <si>
    <t>2 02 35120 04 0000 150</t>
  </si>
  <si>
    <t>2 02 39999 04 0000 150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</si>
  <si>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</si>
  <si>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</si>
  <si>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наем жилых помещений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</si>
  <si>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</si>
  <si>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Субсидии бюджетам городских округов на поддержку отрасли культуры</t>
  </si>
  <si>
    <t>Код дохода</t>
  </si>
  <si>
    <t>Наименование кода дохода</t>
  </si>
  <si>
    <t>1 00 00000 00 0000 000</t>
  </si>
  <si>
    <t>НАЛОГОВЫЕ И НЕНАЛОГОВЫЕ ДОХОДЫ</t>
  </si>
  <si>
    <t>1 01 00000 00 0000 000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</si>
  <si>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</si>
  <si>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</si>
  <si>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</si>
  <si>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</si>
  <si>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</si>
  <si>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</si>
  <si>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</si>
  <si>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</si>
  <si>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</si>
  <si>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</si>
  <si>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</si>
  <si>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</si>
  <si>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</si>
  <si>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</si>
  <si>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</si>
  <si>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</si>
  <si>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</si>
  <si>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</si>
  <si>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</si>
  <si>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</si>
  <si>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</si>
  <si>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</si>
  <si>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</si>
  <si>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</si>
  <si>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1 05 01000 00 0000 110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</si>
  <si>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</si>
  <si>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</si>
  <si>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</si>
  <si>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</si>
  <si>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</si>
  <si>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1 05 02010 02 0000 110</t>
  </si>
  <si>
    <t>1 05 03000 01 0000 110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</si>
  <si>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</si>
  <si>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</si>
  <si>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</si>
  <si>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</si>
  <si>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</si>
  <si>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</si>
  <si>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1 06 01000 00 0000 110</t>
  </si>
  <si>
    <t>Налог на имущество физических лиц</t>
  </si>
  <si>
    <t>1 06 01020 04 0000 110</t>
  </si>
  <si>
    <t>1 06 06000 00 0000 110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</si>
  <si>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</si>
  <si>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</si>
  <si>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</si>
  <si>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</si>
  <si>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</si>
  <si>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</si>
  <si>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</si>
  <si>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</si>
  <si>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</si>
  <si>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</si>
  <si>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</si>
  <si>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</si>
  <si>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</si>
  <si>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</si>
  <si>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</si>
  <si>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</si>
  <si>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</si>
  <si>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</si>
  <si>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</si>
  <si>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</si>
  <si>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</si>
  <si>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</si>
  <si>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</si>
  <si>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</si>
  <si>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</si>
  <si>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</si>
  <si>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</si>
  <si>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</si>
  <si>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</si>
  <si>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</si>
  <si>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</si>
  <si>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</si>
  <si>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</si>
  <si>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</si>
  <si>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</si>
  <si>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</si>
  <si>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</si>
  <si>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</si>
  <si>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</si>
  <si>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</si>
  <si>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1 11 05312 04 0000 120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</si>
  <si>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</si>
  <si>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</si>
  <si>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1 11 09044 04 0002 120</t>
  </si>
  <si>
    <t>1 11 09080 04 0001 120</t>
  </si>
  <si>
    <t>1 11 09080 04 0002 120</t>
  </si>
  <si>
    <t>1 12 00000 00 0000 000</t>
  </si>
  <si>
    <t>1 12 01000 01 0000 120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</si>
  <si>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</si>
  <si>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</si>
  <si>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</si>
  <si>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</si>
  <si>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1 12 01 04101 0000 120</t>
  </si>
  <si>
    <t>Плата за размещение отходов производства</t>
  </si>
  <si>
    <t>1 12 01 04201 0000 120</t>
  </si>
  <si>
    <t>Плата за размещение твердых коммунальных отходов</t>
  </si>
  <si>
    <t>1 13 00 00000 0000 000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</si>
  <si>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</si>
  <si>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</si>
  <si>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</si>
  <si>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1 13 01994 04 0000 130</t>
  </si>
  <si>
    <t>1 13 02000 00 0000 130</t>
  </si>
  <si>
    <t>Доходы от компенсации затрат государства</t>
  </si>
  <si>
    <t>1 13 02064 04 0000 130</t>
  </si>
  <si>
    <t>1 13 02994 04 0000 130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</si>
  <si>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</si>
  <si>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</si>
  <si>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</si>
  <si>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</si>
  <si>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</si>
  <si>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</si>
  <si>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</si>
  <si>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</si>
  <si>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</si>
  <si>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</si>
  <si>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</si>
  <si>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</si>
  <si>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</si>
  <si>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</si>
  <si>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</si>
  <si>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 xml:space="preserve"> 1 16 10100 04 0000 140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</si>
  <si>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</si>
  <si>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</si>
  <si>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</si>
  <si>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</si>
  <si>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1 17 05000 00 0000 180</t>
  </si>
  <si>
    <t>Прочие неналоговые доходы</t>
  </si>
  <si>
    <t>1 17 05040 04 0000 180</t>
  </si>
  <si>
    <t>1 17 05040 04 0002 180</t>
  </si>
  <si>
    <t>Прочие неналоговые доходы бюджетов городских округов(поруб. билеты)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</si>
  <si>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</si>
  <si>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</si>
  <si>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</si>
  <si>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</si>
  <si>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</si>
  <si>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</si>
  <si>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</si>
  <si>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</si>
  <si>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</si>
  <si>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</si>
  <si>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</si>
  <si>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2 02 20077 04 0000 150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</si>
  <si>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</si>
  <si>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</si>
  <si>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</si>
  <si>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</si>
  <si>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2 02 20302 00 0000 150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</si>
  <si>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</si>
  <si>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</si>
  <si>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</si>
  <si>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</si>
  <si>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</si>
  <si>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</si>
  <si>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</si>
  <si>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</si>
  <si>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</si>
  <si>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2 02 25208 04 0000 150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</si>
  <si>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</si>
  <si>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2 02 25304 00 0000 150</t>
  </si>
  <si>
    <t>2 02 25304 04 0000 150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</si>
  <si>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</si>
  <si>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</si>
  <si>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</si>
  <si>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2 02 25519 00 0000 150</t>
  </si>
  <si>
    <t>Субсидии бюджетам на поддержку отрасли культуры</t>
  </si>
  <si>
    <t>2 02 25519 04 0000 150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</si>
  <si>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</si>
  <si>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</si>
  <si>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</si>
  <si>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</si>
  <si>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</si>
  <si>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</si>
  <si>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</si>
  <si>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>2 02 30000 00 0000 150</t>
  </si>
  <si>
    <t>Субвенции бюджетам бюджетной системы Российской Федерации</t>
  </si>
  <si>
    <t>2 02 30022 00 0000 150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</si>
  <si>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</si>
  <si>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</si>
  <si>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</si>
  <si>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</si>
  <si>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</si>
  <si>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</si>
  <si>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</si>
  <si>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</si>
  <si>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</si>
  <si>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</si>
  <si>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</si>
  <si>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</si>
  <si>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</si>
  <si>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</si>
  <si>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</si>
  <si>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</si>
  <si>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</si>
  <si>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</si>
  <si>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</si>
  <si>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</si>
  <si>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</si>
  <si>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</si>
  <si>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2 02 39999 00 0000 150</t>
  </si>
  <si>
    <t>Прочие субвенции</t>
  </si>
  <si>
    <t>Прочие субвенции бюджетам городских округов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</si>
  <si>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</si>
  <si>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</si>
  <si>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</si>
  <si>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</si>
  <si>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</si>
  <si>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ИТОГО  </t>
  </si>
  <si>
    <t>Ед. измерения: тыс.руб.</t>
  </si>
  <si>
    <t>Исполнено</t>
  </si>
  <si>
    <t>% исполнения к плану</t>
  </si>
  <si>
    <t>1 05 01050 01 0000 110</t>
  </si>
  <si>
    <t>Минимальный налог, зачисляемый в бюджеты субъектов РФ (за период до 1 января 2016 года)</t>
  </si>
  <si>
    <t xml:space="preserve"> 1 16 01000 01 0000 140</t>
  </si>
  <si>
    <t>Административные штрафы, установленные Клдексом Российской Федерации об административных правонарушениях</t>
  </si>
  <si>
    <t xml:space="preserve"> 1 16 07000 04 0000 140</t>
  </si>
  <si>
    <t>Штрафы, пени, неустойки,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</si>
  <si>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</si>
  <si>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 1 16 10123 01 0000 140</t>
  </si>
  <si>
    <t xml:space="preserve">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</si>
  <si>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</si>
  <si>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2 18 00000 00 0000 150</t>
  </si>
  <si>
    <t>ДОХОДЫ БЮДЖЕТОВ БЮДЖЕТНОЙ СИСТЕМЫ ОТ ВОЗВРАТА ОСТАТКОВ СУБСИДИЙ, СУБВЕНЦИЙ И ИНЫХ МЕЖБЮДЖЕТНЫХ ТРАНСФЕРТОВ, ИМЕЮЩИХ ЦЕЛЕВОЕ НАЗНАЧЕНИЕ, ПРОШЛЫХ ЛЕТ</t>
  </si>
  <si>
    <t>1 09 00000 00 0000 000</t>
  </si>
  <si>
    <t>ЗАДОЛЖЕННОСТЬ И ПЕРЕРАСЧЕТЫ ПО ОТМЕНЕННЫМ НАЛОГАМ , СБОРАМ И ИНЫМ ОБЯЗАТЕЛЬНЫМ ПЛАТЕЖАМ</t>
  </si>
  <si>
    <t xml:space="preserve">Приложение № 2 к решению об исполнении бюджета Рузского городского округа  Московской области за 2022 год                     от "  "      2023 года № </t>
  </si>
  <si>
    <t>Показатели доходов бюджета Рузского городского округа Московской области за 2022 год по кодам классификации доходов бюджетов</t>
  </si>
  <si>
    <t>Уточненный план на 2022 год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</si>
  <si>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</si>
  <si>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</si>
  <si>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1 11 09044 04 0001 120</t>
  </si>
  <si>
    <t>Прочие поступления от использования имущества (РНР)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</si>
  <si>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</si>
  <si>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</t>
  </si>
  <si>
    <t xml:space="preserve"> 1 16 02000 02 0000 140</t>
  </si>
  <si>
    <t>Административные штрафы, установленные законом субъекта Российской Федерации об административных правонарушениях</t>
  </si>
  <si>
    <t xml:space="preserve"> 1 16 10030 04 0000 140</t>
  </si>
  <si>
    <t xml:space="preserve">платежи по искам о возмещении ущерба, а также платежи уплачиваемые при добровольном возмещении ущерба, причиненного муниципальному имуществу </t>
  </si>
  <si>
    <t>1 17 15020 04 0010 150</t>
  </si>
  <si>
    <t>Инициативные платежи, зачисляемые в бюджеты городских округов (Устройство пешеходного покрытия автомобильной дороги от ул. Магистральная с.Покровское до д. Слобода)</t>
  </si>
  <si>
    <t>1 17 15020 04 0011 150</t>
  </si>
  <si>
    <t>Инициативные платежи, зачисляемые в бюджеты городских округов (Капитальный ремонт дороги в д. Беляная гора от дома №3 до дома №8/1)</t>
  </si>
  <si>
    <t>1 17 15020 04 0012 150</t>
  </si>
  <si>
    <t>Инициативные платежи, зачисляемые в бюджеты городских округов (Усиление фасада и ремонт помещения МАУ РГО "Молодежный центр"</t>
  </si>
  <si>
    <t>Инициативные платежи, зачисляемые в бюджеты городских округов (Воркаут)</t>
  </si>
  <si>
    <t>1 17 15020 04 0013 150</t>
  </si>
  <si>
    <t>1 17 15000 00 0000 150</t>
  </si>
  <si>
    <t>Инициативные платежи</t>
  </si>
  <si>
    <t>2 02 20300 00 0000 150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</si>
  <si>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- Фонда содействия реформированию жилищно-коммунального хозяйства</t>
  </si>
  <si>
    <t>2 02 20300 04 0000 150</t>
  </si>
  <si>
    <t>2 02 25299 00 0000 150</t>
  </si>
  <si>
    <t>Субсидии бюджетам на софинансирование расходных обязательств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</si>
  <si>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2 02 25299 04 0000 150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</si>
  <si>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</si>
  <si>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</si>
  <si>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</si>
  <si>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</si>
  <si>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</si>
  <si>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2 02 45519 04 0000 150</t>
  </si>
  <si>
    <t>Межбюджетные трансферты, передаваемые бюджетам городских округов на поддержку отрасли культуры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</si>
</sst>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[&gt;=50]#,##0.0,;[Red][&lt;=-50]\-#,##0.0,;#,##0.0,"/>
    <numFmt numFmtId="166" formatCode="#,##0.0"/>
    <numFmt numFmtId="167" formatCode="#,##0.0_ ;[Red]\-#,##0.0\ 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4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6" fillId="0" borderId="0"/>
  </cellStyleXfs>
  <cellXfs count="55">
    <xf numFmtId="0" fontId="0" fillId="0" borderId="0" xfId="0"/>
    <xf numFmtId="0" fontId="0" fillId="0" borderId="0" xfId="0" applyFill="1"/>
    <xf numFmtId="0" fontId="22" fillId="0" borderId="0" xfId="78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49" fontId="23" fillId="0" borderId="12" xfId="0" applyNumberFormat="1" applyFont="1" applyBorder="1" applyAlignment="1">
      <alignment horizontal="left" vertical="center"/>
    </xf>
    <xf numFmtId="0" fontId="23" fillId="0" borderId="12" xfId="0" applyNumberFormat="1" applyFont="1" applyBorder="1" applyAlignment="1">
      <alignment horizontal="left" vertical="center" wrapText="1"/>
    </xf>
    <xf numFmtId="49" fontId="27" fillId="0" borderId="12" xfId="0" applyNumberFormat="1" applyFont="1" applyBorder="1" applyAlignment="1">
      <alignment horizontal="left" vertical="center"/>
    </xf>
    <xf numFmtId="0" fontId="27" fillId="0" borderId="12" xfId="0" applyNumberFormat="1" applyFont="1" applyBorder="1" applyAlignment="1">
      <alignment horizontal="left" vertical="center" wrapText="1"/>
    </xf>
    <xf numFmtId="49" fontId="23" fillId="27" borderId="12" xfId="0" applyNumberFormat="1" applyFont="1" applyFill="1" applyBorder="1" applyAlignment="1">
      <alignment horizontal="left" vertical="center"/>
    </xf>
    <xf numFmtId="0" fontId="23" fillId="27" borderId="12" xfId="0" applyNumberFormat="1" applyFont="1" applyFill="1" applyBorder="1" applyAlignment="1">
      <alignment horizontal="left" vertical="center" wrapText="1"/>
    </xf>
    <xf numFmtId="49" fontId="27" fillId="27" borderId="12" xfId="0" applyNumberFormat="1" applyFont="1" applyFill="1" applyBorder="1" applyAlignment="1">
      <alignment horizontal="left" vertical="center"/>
    </xf>
    <xf numFmtId="0" fontId="27" fillId="27" borderId="12" xfId="0" applyNumberFormat="1" applyFont="1" applyFill="1" applyBorder="1" applyAlignment="1">
      <alignment horizontal="left" vertical="center" wrapText="1"/>
    </xf>
    <xf numFmtId="0" fontId="27" fillId="29" borderId="12" xfId="0" applyNumberFormat="1" applyFont="1" applyFill="1" applyBorder="1" applyAlignment="1">
      <alignment horizontal="center" vertical="center" wrapText="1"/>
    </xf>
    <xf numFmtId="49" fontId="23" fillId="25" borderId="12" xfId="0" applyNumberFormat="1" applyFont="1" applyFill="1" applyBorder="1" applyAlignment="1">
      <alignment horizontal="left" vertical="center"/>
    </xf>
    <xf numFmtId="0" fontId="23" fillId="25" borderId="12" xfId="0" applyNumberFormat="1" applyFont="1" applyFill="1" applyBorder="1" applyAlignment="1">
      <alignment horizontal="left" vertical="center" wrapText="1"/>
    </xf>
    <xf numFmtId="49" fontId="23" fillId="26" borderId="12" xfId="0" applyNumberFormat="1" applyFont="1" applyFill="1" applyBorder="1" applyAlignment="1">
      <alignment horizontal="left" vertical="center"/>
    </xf>
    <xf numFmtId="0" fontId="23" fillId="26" borderId="12" xfId="0" applyNumberFormat="1" applyFont="1" applyFill="1" applyBorder="1" applyAlignment="1">
      <alignment horizontal="left" vertical="center" wrapText="1"/>
    </xf>
    <xf numFmtId="0" fontId="27" fillId="29" borderId="12" xfId="0" applyNumberFormat="1" applyFont="1" applyFill="1" applyBorder="1" applyAlignment="1">
      <alignment horizontal="center" vertical="center"/>
    </xf>
    <xf numFmtId="165" fontId="27" fillId="29" borderId="12" xfId="0" applyNumberFormat="1" applyFont="1" applyFill="1" applyBorder="1" applyAlignment="1">
      <alignment horizontal="center" vertical="center" wrapText="1"/>
    </xf>
    <xf numFmtId="0" fontId="29" fillId="29" borderId="14" xfId="0" applyFont="1" applyFill="1" applyBorder="1" applyAlignment="1">
      <alignment horizontal="center" vertical="center"/>
    </xf>
    <xf numFmtId="0" fontId="29" fillId="29" borderId="12" xfId="0" applyFont="1" applyFill="1" applyBorder="1" applyAlignment="1">
      <alignment horizontal="center"/>
    </xf>
    <xf numFmtId="0" fontId="29" fillId="29" borderId="14" xfId="0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left" vertical="center"/>
    </xf>
    <xf numFmtId="0" fontId="23" fillId="30" borderId="12" xfId="0" applyNumberFormat="1" applyFont="1" applyFill="1" applyBorder="1" applyAlignment="1">
      <alignment horizontal="left" vertical="center" wrapText="1"/>
    </xf>
    <xf numFmtId="167" fontId="27" fillId="0" borderId="12" xfId="0" applyNumberFormat="1" applyFont="1" applyBorder="1" applyAlignment="1">
      <alignment horizontal="right" vertical="center" wrapText="1"/>
    </xf>
    <xf numFmtId="166" fontId="23" fillId="25" borderId="12" xfId="0" applyNumberFormat="1" applyFont="1" applyFill="1" applyBorder="1" applyAlignment="1">
      <alignment horizontal="right" vertical="center" wrapText="1"/>
    </xf>
    <xf numFmtId="166" fontId="23" fillId="26" borderId="12" xfId="0" applyNumberFormat="1" applyFont="1" applyFill="1" applyBorder="1" applyAlignment="1">
      <alignment horizontal="right" vertical="center" wrapText="1"/>
    </xf>
    <xf numFmtId="166" fontId="23" fillId="0" borderId="12" xfId="0" applyNumberFormat="1" applyFont="1" applyBorder="1" applyAlignment="1">
      <alignment horizontal="right" vertical="center" wrapText="1"/>
    </xf>
    <xf numFmtId="166" fontId="27" fillId="0" borderId="12" xfId="0" applyNumberFormat="1" applyFont="1" applyBorder="1" applyAlignment="1">
      <alignment horizontal="right" vertical="center" wrapText="1"/>
    </xf>
    <xf numFmtId="166" fontId="23" fillId="30" borderId="12" xfId="0" applyNumberFormat="1" applyFont="1" applyFill="1" applyBorder="1" applyAlignment="1">
      <alignment horizontal="right" vertical="center" wrapText="1"/>
    </xf>
    <xf numFmtId="166" fontId="23" fillId="27" borderId="12" xfId="0" applyNumberFormat="1" applyFont="1" applyFill="1" applyBorder="1" applyAlignment="1">
      <alignment horizontal="right" vertical="center" wrapText="1"/>
    </xf>
    <xf numFmtId="166" fontId="23" fillId="28" borderId="12" xfId="0" applyNumberFormat="1" applyFont="1" applyFill="1" applyBorder="1" applyAlignment="1">
      <alignment horizontal="right" vertical="center" wrapText="1"/>
    </xf>
    <xf numFmtId="167" fontId="23" fillId="25" borderId="12" xfId="0" applyNumberFormat="1" applyFont="1" applyFill="1" applyBorder="1" applyAlignment="1">
      <alignment horizontal="right" vertical="center" wrapText="1"/>
    </xf>
    <xf numFmtId="167" fontId="23" fillId="26" borderId="1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167" fontId="23" fillId="30" borderId="12" xfId="0" applyNumberFormat="1" applyFont="1" applyFill="1" applyBorder="1" applyAlignment="1">
      <alignment horizontal="right" vertical="center" wrapText="1"/>
    </xf>
    <xf numFmtId="167" fontId="23" fillId="27" borderId="12" xfId="0" applyNumberFormat="1" applyFont="1" applyFill="1" applyBorder="1" applyAlignment="1">
      <alignment horizontal="right" vertical="center" wrapText="1"/>
    </xf>
    <xf numFmtId="167" fontId="27" fillId="27" borderId="12" xfId="0" applyNumberFormat="1" applyFont="1" applyFill="1" applyBorder="1" applyAlignment="1">
      <alignment horizontal="right" vertical="center" wrapText="1"/>
    </xf>
    <xf numFmtId="167" fontId="23" fillId="28" borderId="12" xfId="0" applyNumberFormat="1" applyFont="1" applyFill="1" applyBorder="1" applyAlignment="1">
      <alignment horizontal="right" vertical="center" wrapText="1"/>
    </xf>
    <xf numFmtId="166" fontId="29" fillId="0" borderId="12" xfId="0" applyNumberFormat="1" applyFont="1" applyFill="1" applyBorder="1" applyAlignment="1">
      <alignment horizontal="right" vertical="center"/>
    </xf>
    <xf numFmtId="166" fontId="29" fillId="30" borderId="12" xfId="0" applyNumberFormat="1" applyFont="1" applyFill="1" applyBorder="1" applyAlignment="1">
      <alignment horizontal="right" vertical="center"/>
    </xf>
    <xf numFmtId="0" fontId="27" fillId="30" borderId="12" xfId="0" applyNumberFormat="1" applyFont="1" applyFill="1" applyBorder="1" applyAlignment="1">
      <alignment horizontal="left" vertical="center" wrapText="1"/>
    </xf>
    <xf numFmtId="167" fontId="27" fillId="30" borderId="12" xfId="0" applyNumberFormat="1" applyFont="1" applyFill="1" applyBorder="1" applyAlignment="1">
      <alignment horizontal="right" vertical="center" wrapText="1"/>
    </xf>
    <xf numFmtId="166" fontId="30" fillId="25" borderId="12" xfId="0" applyNumberFormat="1" applyFont="1" applyFill="1" applyBorder="1"/>
    <xf numFmtId="166" fontId="30" fillId="26" borderId="12" xfId="0" applyNumberFormat="1" applyFont="1" applyFill="1" applyBorder="1"/>
    <xf numFmtId="166" fontId="30" fillId="0" borderId="12" xfId="0" applyNumberFormat="1" applyFont="1" applyFill="1" applyBorder="1"/>
    <xf numFmtId="166" fontId="30" fillId="30" borderId="12" xfId="0" applyNumberFormat="1" applyFont="1" applyFill="1" applyBorder="1" applyAlignment="1">
      <alignment horizontal="right" vertical="center"/>
    </xf>
    <xf numFmtId="166" fontId="30" fillId="0" borderId="12" xfId="0" applyNumberFormat="1" applyFont="1" applyFill="1" applyBorder="1" applyAlignment="1">
      <alignment horizontal="right" vertical="center"/>
    </xf>
    <xf numFmtId="166" fontId="30" fillId="25" borderId="12" xfId="0" applyNumberFormat="1" applyFont="1" applyFill="1" applyBorder="1" applyAlignment="1">
      <alignment horizontal="right" vertical="center"/>
    </xf>
    <xf numFmtId="166" fontId="30" fillId="28" borderId="12" xfId="0" applyNumberFormat="1" applyFont="1" applyFill="1" applyBorder="1" applyAlignment="1">
      <alignment horizontal="right" vertical="center"/>
    </xf>
    <xf numFmtId="0" fontId="23" fillId="28" borderId="13" xfId="0" applyNumberFormat="1" applyFont="1" applyFill="1" applyBorder="1" applyAlignment="1">
      <alignment horizontal="center" vertical="center" wrapText="1"/>
    </xf>
    <xf numFmtId="0" fontId="23" fillId="28" borderId="15" xfId="0" applyNumberFormat="1" applyFont="1" applyFill="1" applyBorder="1" applyAlignment="1">
      <alignment horizontal="center" vertical="center" wrapText="1"/>
    </xf>
    <xf numFmtId="0" fontId="22" fillId="0" borderId="0" xfId="780" applyFont="1" applyFill="1" applyAlignment="1">
      <alignment horizontal="right" wrapText="1"/>
    </xf>
    <xf numFmtId="0" fontId="28" fillId="0" borderId="0" xfId="0" applyFont="1" applyFill="1" applyAlignment="1">
      <alignment horizontal="center" wrapText="1"/>
    </xf>
  </cellXfs>
  <cellStyles count="92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1 5" xfId="790"/>
    <cellStyle name="20% - Акцент1 6" xfId="923"/>
    <cellStyle name="20% - Акцент1 7" xfId="2"/>
    <cellStyle name="20% - Акцент2 2" xfId="10"/>
    <cellStyle name="20% - Акцент2 2 2" xfId="11"/>
    <cellStyle name="20% - Акцент2 2 3" xfId="12"/>
    <cellStyle name="20% - Акцент2 2 4" xfId="13"/>
    <cellStyle name="20% - Акцент2 3" xfId="14"/>
    <cellStyle name="20% - Акцент2 4" xfId="15"/>
    <cellStyle name="20% - Акцент2 5" xfId="792"/>
    <cellStyle name="20% - Акцент2 6" xfId="922"/>
    <cellStyle name="20% - Акцент2 7" xfId="9"/>
    <cellStyle name="20% - Акцент3 2" xfId="17"/>
    <cellStyle name="20% - Акцент3 2 2" xfId="18"/>
    <cellStyle name="20% - Акцент3 2 3" xfId="19"/>
    <cellStyle name="20% - Акцент3 2 4" xfId="20"/>
    <cellStyle name="20% - Акцент3 3" xfId="21"/>
    <cellStyle name="20% - Акцент3 4" xfId="22"/>
    <cellStyle name="20% - Акцент3 5" xfId="794"/>
    <cellStyle name="20% - Акцент3 6" xfId="921"/>
    <cellStyle name="20% - Акцент3 7" xfId="16"/>
    <cellStyle name="20% - Акцент4 2" xfId="24"/>
    <cellStyle name="20% - Акцент4 2 2" xfId="25"/>
    <cellStyle name="20% - Акцент4 2 3" xfId="26"/>
    <cellStyle name="20% - Акцент4 2 4" xfId="27"/>
    <cellStyle name="20% - Акцент4 3" xfId="28"/>
    <cellStyle name="20% - Акцент4 4" xfId="29"/>
    <cellStyle name="20% - Акцент4 5" xfId="796"/>
    <cellStyle name="20% - Акцент4 6" xfId="920"/>
    <cellStyle name="20% - Акцент4 7" xfId="23"/>
    <cellStyle name="20% - Акцент5 2" xfId="31"/>
    <cellStyle name="20% - Акцент5 2 2" xfId="32"/>
    <cellStyle name="20% - Акцент5 2 3" xfId="33"/>
    <cellStyle name="20% - Акцент5 2 4" xfId="34"/>
    <cellStyle name="20% - Акцент5 3" xfId="35"/>
    <cellStyle name="20% - Акцент5 4" xfId="36"/>
    <cellStyle name="20% - Акцент5 5" xfId="798"/>
    <cellStyle name="20% - Акцент5 6" xfId="919"/>
    <cellStyle name="20% - Акцент5 7" xfId="30"/>
    <cellStyle name="20% - Акцент6 2" xfId="38"/>
    <cellStyle name="20% - Акцент6 2 2" xfId="39"/>
    <cellStyle name="20% - Акцент6 2 3" xfId="40"/>
    <cellStyle name="20% - Акцент6 2 4" xfId="41"/>
    <cellStyle name="20% - Акцент6 3" xfId="42"/>
    <cellStyle name="20% - Акцент6 4" xfId="43"/>
    <cellStyle name="20% - Акцент6 5" xfId="800"/>
    <cellStyle name="20% - Акцент6 6" xfId="918"/>
    <cellStyle name="20% - Акцент6 7" xfId="37"/>
    <cellStyle name="40% - Акцент1 2" xfId="45"/>
    <cellStyle name="40% - Акцент1 2 2" xfId="46"/>
    <cellStyle name="40% - Акцент1 2 3" xfId="47"/>
    <cellStyle name="40% - Акцент1 2 4" xfId="48"/>
    <cellStyle name="40% - Акцент1 3" xfId="49"/>
    <cellStyle name="40% - Акцент1 4" xfId="50"/>
    <cellStyle name="40% - Акцент1 5" xfId="802"/>
    <cellStyle name="40% - Акцент1 6" xfId="917"/>
    <cellStyle name="40% - Акцент1 7" xfId="44"/>
    <cellStyle name="40% - Акцент2 2" xfId="52"/>
    <cellStyle name="40% - Акцент2 2 2" xfId="53"/>
    <cellStyle name="40% - Акцент2 2 3" xfId="54"/>
    <cellStyle name="40% - Акцент2 2 4" xfId="55"/>
    <cellStyle name="40% - Акцент2 3" xfId="56"/>
    <cellStyle name="40% - Акцент2 4" xfId="57"/>
    <cellStyle name="40% - Акцент2 5" xfId="803"/>
    <cellStyle name="40% - Акцент2 6" xfId="916"/>
    <cellStyle name="40% - Акцент2 7" xfId="51"/>
    <cellStyle name="40% - Акцент3 2" xfId="59"/>
    <cellStyle name="40% - Акцент3 2 2" xfId="60"/>
    <cellStyle name="40% - Акцент3 2 3" xfId="61"/>
    <cellStyle name="40% - Акцент3 2 4" xfId="62"/>
    <cellStyle name="40% - Акцент3 3" xfId="63"/>
    <cellStyle name="40% - Акцент3 4" xfId="64"/>
    <cellStyle name="40% - Акцент3 5" xfId="805"/>
    <cellStyle name="40% - Акцент3 6" xfId="915"/>
    <cellStyle name="40% - Акцент3 7" xfId="58"/>
    <cellStyle name="40% - Акцент4 2" xfId="66"/>
    <cellStyle name="40% - Акцент4 2 2" xfId="67"/>
    <cellStyle name="40% - Акцент4 2 3" xfId="68"/>
    <cellStyle name="40% - Акцент4 2 4" xfId="69"/>
    <cellStyle name="40% - Акцент4 3" xfId="70"/>
    <cellStyle name="40% - Акцент4 4" xfId="71"/>
    <cellStyle name="40% - Акцент4 5" xfId="807"/>
    <cellStyle name="40% - Акцент4 6" xfId="914"/>
    <cellStyle name="40% - Акцент4 7" xfId="65"/>
    <cellStyle name="40% - Акцент5 2" xfId="73"/>
    <cellStyle name="40% - Акцент5 2 2" xfId="74"/>
    <cellStyle name="40% - Акцент5 2 3" xfId="75"/>
    <cellStyle name="40% - Акцент5 2 4" xfId="76"/>
    <cellStyle name="40% - Акцент5 3" xfId="77"/>
    <cellStyle name="40% - Акцент5 4" xfId="78"/>
    <cellStyle name="40% - Акцент5 5" xfId="809"/>
    <cellStyle name="40% - Акцент5 6" xfId="791"/>
    <cellStyle name="40% - Акцент5 7" xfId="72"/>
    <cellStyle name="40% - Акцент6 2" xfId="80"/>
    <cellStyle name="40% - Акцент6 2 2" xfId="81"/>
    <cellStyle name="40% - Акцент6 2 3" xfId="82"/>
    <cellStyle name="40% - Акцент6 2 4" xfId="83"/>
    <cellStyle name="40% - Акцент6 3" xfId="84"/>
    <cellStyle name="40% - Акцент6 4" xfId="85"/>
    <cellStyle name="40% - Акцент6 5" xfId="811"/>
    <cellStyle name="40% - Акцент6 6" xfId="793"/>
    <cellStyle name="40% - Акцент6 7" xfId="79"/>
    <cellStyle name="60% - Акцент1 2" xfId="87"/>
    <cellStyle name="60% - Акцент1 2 2" xfId="88"/>
    <cellStyle name="60% - Акцент1 2 3" xfId="89"/>
    <cellStyle name="60% - Акцент1 2 4" xfId="90"/>
    <cellStyle name="60% - Акцент1 3" xfId="91"/>
    <cellStyle name="60% - Акцент1 4" xfId="92"/>
    <cellStyle name="60% - Акцент1 5" xfId="813"/>
    <cellStyle name="60% - Акцент1 6" xfId="795"/>
    <cellStyle name="60% - Акцент1 7" xfId="86"/>
    <cellStyle name="60% - Акцент2 2" xfId="94"/>
    <cellStyle name="60% - Акцент2 2 2" xfId="95"/>
    <cellStyle name="60% - Акцент2 2 3" xfId="96"/>
    <cellStyle name="60% - Акцент2 2 4" xfId="97"/>
    <cellStyle name="60% - Акцент2 3" xfId="98"/>
    <cellStyle name="60% - Акцент2 4" xfId="99"/>
    <cellStyle name="60% - Акцент2 5" xfId="815"/>
    <cellStyle name="60% - Акцент2 6" xfId="797"/>
    <cellStyle name="60% - Акцент2 7" xfId="93"/>
    <cellStyle name="60% - Акцент3 2" xfId="101"/>
    <cellStyle name="60% - Акцент3 2 2" xfId="102"/>
    <cellStyle name="60% - Акцент3 2 3" xfId="103"/>
    <cellStyle name="60% - Акцент3 2 4" xfId="104"/>
    <cellStyle name="60% - Акцент3 3" xfId="105"/>
    <cellStyle name="60% - Акцент3 4" xfId="106"/>
    <cellStyle name="60% - Акцент3 5" xfId="816"/>
    <cellStyle name="60% - Акцент3 6" xfId="799"/>
    <cellStyle name="60% - Акцент3 7" xfId="100"/>
    <cellStyle name="60% - Акцент4 2" xfId="108"/>
    <cellStyle name="60% - Акцент4 2 2" xfId="109"/>
    <cellStyle name="60% - Акцент4 2 3" xfId="110"/>
    <cellStyle name="60% - Акцент4 2 4" xfId="111"/>
    <cellStyle name="60% - Акцент4 3" xfId="112"/>
    <cellStyle name="60% - Акцент4 4" xfId="113"/>
    <cellStyle name="60% - Акцент4 5" xfId="818"/>
    <cellStyle name="60% - Акцент4 6" xfId="801"/>
    <cellStyle name="60% - Акцент4 7" xfId="107"/>
    <cellStyle name="60% - Акцент5 2" xfId="115"/>
    <cellStyle name="60% - Акцент5 2 2" xfId="116"/>
    <cellStyle name="60% - Акцент5 2 3" xfId="117"/>
    <cellStyle name="60% - Акцент5 2 4" xfId="118"/>
    <cellStyle name="60% - Акцент5 3" xfId="119"/>
    <cellStyle name="60% - Акцент5 4" xfId="120"/>
    <cellStyle name="60% - Акцент5 5" xfId="820"/>
    <cellStyle name="60% - Акцент5 6" xfId="804"/>
    <cellStyle name="60% - Акцент5 7" xfId="114"/>
    <cellStyle name="60% - Акцент6 2" xfId="122"/>
    <cellStyle name="60% - Акцент6 2 2" xfId="123"/>
    <cellStyle name="60% - Акцент6 2 3" xfId="124"/>
    <cellStyle name="60% - Акцент6 2 4" xfId="125"/>
    <cellStyle name="60% - Акцент6 3" xfId="126"/>
    <cellStyle name="60% - Акцент6 4" xfId="127"/>
    <cellStyle name="60% - Акцент6 5" xfId="822"/>
    <cellStyle name="60% - Акцент6 6" xfId="806"/>
    <cellStyle name="60% - Акцент6 7" xfId="121"/>
    <cellStyle name="Акцент1 2" xfId="129"/>
    <cellStyle name="Акцент1 2 2" xfId="130"/>
    <cellStyle name="Акцент1 2 3" xfId="131"/>
    <cellStyle name="Акцент1 2 4" xfId="132"/>
    <cellStyle name="Акцент1 3" xfId="133"/>
    <cellStyle name="Акцент1 4" xfId="134"/>
    <cellStyle name="Акцент1 5" xfId="824"/>
    <cellStyle name="Акцент1 6" xfId="808"/>
    <cellStyle name="Акцент1 7" xfId="128"/>
    <cellStyle name="Акцент2 2" xfId="136"/>
    <cellStyle name="Акцент2 2 2" xfId="137"/>
    <cellStyle name="Акцент2 2 3" xfId="138"/>
    <cellStyle name="Акцент2 2 4" xfId="139"/>
    <cellStyle name="Акцент2 3" xfId="140"/>
    <cellStyle name="Акцент2 4" xfId="141"/>
    <cellStyle name="Акцент2 5" xfId="826"/>
    <cellStyle name="Акцент2 6" xfId="810"/>
    <cellStyle name="Акцент2 7" xfId="135"/>
    <cellStyle name="Акцент3 2" xfId="143"/>
    <cellStyle name="Акцент3 2 2" xfId="144"/>
    <cellStyle name="Акцент3 2 3" xfId="145"/>
    <cellStyle name="Акцент3 2 4" xfId="146"/>
    <cellStyle name="Акцент3 3" xfId="147"/>
    <cellStyle name="Акцент3 4" xfId="148"/>
    <cellStyle name="Акцент3 5" xfId="827"/>
    <cellStyle name="Акцент3 6" xfId="812"/>
    <cellStyle name="Акцент3 7" xfId="142"/>
    <cellStyle name="Акцент4 2" xfId="150"/>
    <cellStyle name="Акцент4 2 2" xfId="151"/>
    <cellStyle name="Акцент4 2 3" xfId="152"/>
    <cellStyle name="Акцент4 2 4" xfId="153"/>
    <cellStyle name="Акцент4 3" xfId="154"/>
    <cellStyle name="Акцент4 4" xfId="155"/>
    <cellStyle name="Акцент4 5" xfId="828"/>
    <cellStyle name="Акцент4 6" xfId="814"/>
    <cellStyle name="Акцент4 7" xfId="149"/>
    <cellStyle name="Акцент5 2" xfId="157"/>
    <cellStyle name="Акцент5 2 2" xfId="158"/>
    <cellStyle name="Акцент5 2 3" xfId="159"/>
    <cellStyle name="Акцент5 2 4" xfId="160"/>
    <cellStyle name="Акцент5 3" xfId="161"/>
    <cellStyle name="Акцент5 4" xfId="162"/>
    <cellStyle name="Акцент5 5" xfId="829"/>
    <cellStyle name="Акцент5 6" xfId="817"/>
    <cellStyle name="Акцент5 7" xfId="156"/>
    <cellStyle name="Акцент6 2" xfId="164"/>
    <cellStyle name="Акцент6 2 2" xfId="165"/>
    <cellStyle name="Акцент6 2 3" xfId="166"/>
    <cellStyle name="Акцент6 2 4" xfId="167"/>
    <cellStyle name="Акцент6 3" xfId="168"/>
    <cellStyle name="Акцент6 4" xfId="169"/>
    <cellStyle name="Акцент6 5" xfId="830"/>
    <cellStyle name="Акцент6 6" xfId="819"/>
    <cellStyle name="Акцент6 7" xfId="163"/>
    <cellStyle name="Ввод  2" xfId="171"/>
    <cellStyle name="Ввод  2 2" xfId="172"/>
    <cellStyle name="Ввод  2 3" xfId="173"/>
    <cellStyle name="Ввод  2 4" xfId="174"/>
    <cellStyle name="Ввод  3" xfId="175"/>
    <cellStyle name="Ввод  4" xfId="176"/>
    <cellStyle name="Ввод  5" xfId="831"/>
    <cellStyle name="Ввод  6" xfId="821"/>
    <cellStyle name="Ввод  7" xfId="170"/>
    <cellStyle name="Вывод 2" xfId="178"/>
    <cellStyle name="Вывод 2 2" xfId="179"/>
    <cellStyle name="Вывод 2 3" xfId="180"/>
    <cellStyle name="Вывод 2 4" xfId="181"/>
    <cellStyle name="Вывод 3" xfId="182"/>
    <cellStyle name="Вывод 4" xfId="183"/>
    <cellStyle name="Вывод 5" xfId="832"/>
    <cellStyle name="Вывод 6" xfId="823"/>
    <cellStyle name="Вывод 7" xfId="177"/>
    <cellStyle name="Вычисление 2" xfId="185"/>
    <cellStyle name="Вычисление 2 2" xfId="186"/>
    <cellStyle name="Вычисление 2 3" xfId="187"/>
    <cellStyle name="Вычисление 2 4" xfId="188"/>
    <cellStyle name="Вычисление 3" xfId="189"/>
    <cellStyle name="Вычисление 4" xfId="190"/>
    <cellStyle name="Вычисление 5" xfId="833"/>
    <cellStyle name="Вычисление 6" xfId="825"/>
    <cellStyle name="Вычисление 7" xfId="184"/>
    <cellStyle name="Денежный [0] 10" xfId="191"/>
    <cellStyle name="Денежный [0] 11" xfId="192"/>
    <cellStyle name="Денежный [0] 12" xfId="193"/>
    <cellStyle name="Денежный [0] 13" xfId="194"/>
    <cellStyle name="Денежный [0] 14" xfId="195"/>
    <cellStyle name="Денежный [0] 14 2" xfId="196"/>
    <cellStyle name="Денежный [0] 14 3" xfId="197"/>
    <cellStyle name="Денежный [0] 14 4" xfId="198"/>
    <cellStyle name="Денежный [0] 15" xfId="199"/>
    <cellStyle name="Денежный [0] 15 2" xfId="200"/>
    <cellStyle name="Денежный [0] 15 3" xfId="201"/>
    <cellStyle name="Денежный [0] 15 4" xfId="202"/>
    <cellStyle name="Денежный [0] 16" xfId="203"/>
    <cellStyle name="Денежный [0] 16 2" xfId="204"/>
    <cellStyle name="Денежный [0] 16 3" xfId="205"/>
    <cellStyle name="Денежный [0] 16 4" xfId="206"/>
    <cellStyle name="Денежный [0] 17" xfId="207"/>
    <cellStyle name="Денежный [0] 17 2" xfId="208"/>
    <cellStyle name="Денежный [0] 17 3" xfId="209"/>
    <cellStyle name="Денежный [0] 17 4" xfId="210"/>
    <cellStyle name="Денежный [0] 18" xfId="211"/>
    <cellStyle name="Денежный [0] 18 2" xfId="212"/>
    <cellStyle name="Денежный [0] 18 3" xfId="213"/>
    <cellStyle name="Денежный [0] 18 4" xfId="214"/>
    <cellStyle name="Денежный [0] 19" xfId="215"/>
    <cellStyle name="Денежный [0] 19 2" xfId="216"/>
    <cellStyle name="Денежный [0] 19 3" xfId="217"/>
    <cellStyle name="Денежный [0] 19 4" xfId="218"/>
    <cellStyle name="Денежный [0] 2" xfId="219"/>
    <cellStyle name="Денежный [0] 2 2" xfId="220"/>
    <cellStyle name="Денежный [0] 2 3" xfId="221"/>
    <cellStyle name="Денежный [0] 2 4" xfId="222"/>
    <cellStyle name="Денежный [0] 20" xfId="223"/>
    <cellStyle name="Денежный [0] 20 2" xfId="224"/>
    <cellStyle name="Денежный [0] 21" xfId="225"/>
    <cellStyle name="Денежный [0] 21 2" xfId="226"/>
    <cellStyle name="Денежный [0] 22" xfId="227"/>
    <cellStyle name="Денежный [0] 22 2" xfId="228"/>
    <cellStyle name="Денежный [0] 23" xfId="229"/>
    <cellStyle name="Денежный [0] 23 2" xfId="230"/>
    <cellStyle name="Денежный [0] 24" xfId="231"/>
    <cellStyle name="Денежный [0] 24 2" xfId="232"/>
    <cellStyle name="Денежный [0] 25" xfId="233"/>
    <cellStyle name="Денежный [0] 25 2" xfId="834"/>
    <cellStyle name="Денежный [0] 26" xfId="234"/>
    <cellStyle name="Денежный [0] 26 2" xfId="835"/>
    <cellStyle name="Денежный [0] 27" xfId="235"/>
    <cellStyle name="Денежный [0] 3" xfId="236"/>
    <cellStyle name="Денежный [0] 3 2" xfId="237"/>
    <cellStyle name="Денежный [0] 3 3" xfId="238"/>
    <cellStyle name="Денежный [0] 3 4" xfId="239"/>
    <cellStyle name="Денежный [0] 4" xfId="240"/>
    <cellStyle name="Денежный [0] 4 2" xfId="241"/>
    <cellStyle name="Денежный [0] 4 3" xfId="242"/>
    <cellStyle name="Денежный [0] 4 4" xfId="243"/>
    <cellStyle name="Денежный [0] 5" xfId="244"/>
    <cellStyle name="Денежный [0] 5 2" xfId="245"/>
    <cellStyle name="Денежный [0] 5 3" xfId="246"/>
    <cellStyle name="Денежный [0] 5 4" xfId="247"/>
    <cellStyle name="Денежный [0] 6" xfId="248"/>
    <cellStyle name="Денежный [0] 6 2" xfId="249"/>
    <cellStyle name="Денежный [0] 6 3" xfId="250"/>
    <cellStyle name="Денежный [0] 6 4" xfId="251"/>
    <cellStyle name="Денежный [0] 7" xfId="252"/>
    <cellStyle name="Денежный [0] 7 2" xfId="253"/>
    <cellStyle name="Денежный [0] 7 3" xfId="254"/>
    <cellStyle name="Денежный [0] 7 4" xfId="255"/>
    <cellStyle name="Денежный [0] 8" xfId="256"/>
    <cellStyle name="Денежный [0] 8 2" xfId="257"/>
    <cellStyle name="Денежный [0] 8 3" xfId="258"/>
    <cellStyle name="Денежный [0] 8 4" xfId="259"/>
    <cellStyle name="Денежный [0] 9" xfId="260"/>
    <cellStyle name="Денежный 10" xfId="261"/>
    <cellStyle name="Денежный 11" xfId="262"/>
    <cellStyle name="Денежный 12" xfId="263"/>
    <cellStyle name="Денежный 13" xfId="264"/>
    <cellStyle name="Денежный 14" xfId="265"/>
    <cellStyle name="Денежный 14 2" xfId="266"/>
    <cellStyle name="Денежный 14 3" xfId="267"/>
    <cellStyle name="Денежный 14 4" xfId="268"/>
    <cellStyle name="Денежный 15" xfId="269"/>
    <cellStyle name="Денежный 15 2" xfId="270"/>
    <cellStyle name="Денежный 15 3" xfId="271"/>
    <cellStyle name="Денежный 15 4" xfId="272"/>
    <cellStyle name="Денежный 16" xfId="273"/>
    <cellStyle name="Денежный 16 2" xfId="274"/>
    <cellStyle name="Денежный 16 3" xfId="275"/>
    <cellStyle name="Денежный 16 4" xfId="276"/>
    <cellStyle name="Денежный 17" xfId="277"/>
    <cellStyle name="Денежный 17 2" xfId="278"/>
    <cellStyle name="Денежный 17 3" xfId="279"/>
    <cellStyle name="Денежный 17 4" xfId="280"/>
    <cellStyle name="Денежный 18" xfId="281"/>
    <cellStyle name="Денежный 18 2" xfId="282"/>
    <cellStyle name="Денежный 18 3" xfId="283"/>
    <cellStyle name="Денежный 18 4" xfId="284"/>
    <cellStyle name="Денежный 19" xfId="285"/>
    <cellStyle name="Денежный 19 2" xfId="286"/>
    <cellStyle name="Денежный 19 3" xfId="287"/>
    <cellStyle name="Денежный 19 4" xfId="288"/>
    <cellStyle name="Денежный 2" xfId="289"/>
    <cellStyle name="Денежный 2 2" xfId="290"/>
    <cellStyle name="Денежный 2 3" xfId="291"/>
    <cellStyle name="Денежный 2 4" xfId="292"/>
    <cellStyle name="Денежный 20" xfId="293"/>
    <cellStyle name="Денежный 20 2" xfId="294"/>
    <cellStyle name="Денежный 20 3" xfId="295"/>
    <cellStyle name="Денежный 20 4" xfId="296"/>
    <cellStyle name="Денежный 21" xfId="297"/>
    <cellStyle name="Денежный 22" xfId="298"/>
    <cellStyle name="Денежный 23" xfId="299"/>
    <cellStyle name="Денежный 24" xfId="300"/>
    <cellStyle name="Денежный 24 2" xfId="301"/>
    <cellStyle name="Денежный 25" xfId="302"/>
    <cellStyle name="Денежный 25 2" xfId="303"/>
    <cellStyle name="Денежный 26" xfId="304"/>
    <cellStyle name="Денежный 26 2" xfId="305"/>
    <cellStyle name="Денежный 27" xfId="306"/>
    <cellStyle name="Денежный 27 2" xfId="307"/>
    <cellStyle name="Денежный 28" xfId="308"/>
    <cellStyle name="Денежный 28 2" xfId="309"/>
    <cellStyle name="Денежный 29" xfId="310"/>
    <cellStyle name="Денежный 29 2" xfId="839"/>
    <cellStyle name="Денежный 3" xfId="311"/>
    <cellStyle name="Денежный 3 2" xfId="312"/>
    <cellStyle name="Денежный 3 3" xfId="313"/>
    <cellStyle name="Денежный 3 4" xfId="314"/>
    <cellStyle name="Денежный 30" xfId="315"/>
    <cellStyle name="Денежный 31" xfId="316"/>
    <cellStyle name="Денежный 32" xfId="317"/>
    <cellStyle name="Денежный 33" xfId="318"/>
    <cellStyle name="Денежный 34" xfId="319"/>
    <cellStyle name="Денежный 35" xfId="320"/>
    <cellStyle name="Денежный 36" xfId="321"/>
    <cellStyle name="Денежный 36 2" xfId="842"/>
    <cellStyle name="Денежный 37" xfId="322"/>
    <cellStyle name="Денежный 37 2" xfId="843"/>
    <cellStyle name="Денежный 38" xfId="323"/>
    <cellStyle name="Денежный 4" xfId="324"/>
    <cellStyle name="Денежный 4 2" xfId="325"/>
    <cellStyle name="Денежный 4 3" xfId="326"/>
    <cellStyle name="Денежный 4 4" xfId="327"/>
    <cellStyle name="Денежный 5" xfId="328"/>
    <cellStyle name="Денежный 5 2" xfId="329"/>
    <cellStyle name="Денежный 5 3" xfId="330"/>
    <cellStyle name="Денежный 5 4" xfId="331"/>
    <cellStyle name="Денежный 6" xfId="332"/>
    <cellStyle name="Денежный 6 2" xfId="333"/>
    <cellStyle name="Денежный 6 3" xfId="334"/>
    <cellStyle name="Денежный 6 4" xfId="335"/>
    <cellStyle name="Денежный 7" xfId="336"/>
    <cellStyle name="Денежный 7 2" xfId="337"/>
    <cellStyle name="Денежный 7 3" xfId="338"/>
    <cellStyle name="Денежный 7 4" xfId="339"/>
    <cellStyle name="Денежный 8" xfId="340"/>
    <cellStyle name="Денежный 8 2" xfId="341"/>
    <cellStyle name="Денежный 8 3" xfId="342"/>
    <cellStyle name="Денежный 8 4" xfId="343"/>
    <cellStyle name="Денежный 9" xfId="344"/>
    <cellStyle name="Заголовок 1 2" xfId="346"/>
    <cellStyle name="Заголовок 1 2 2" xfId="347"/>
    <cellStyle name="Заголовок 1 2 3" xfId="348"/>
    <cellStyle name="Заголовок 1 2 4" xfId="349"/>
    <cellStyle name="Заголовок 1 3" xfId="350"/>
    <cellStyle name="Заголовок 1 4" xfId="351"/>
    <cellStyle name="Заголовок 1 5" xfId="846"/>
    <cellStyle name="Заголовок 1 6" xfId="836"/>
    <cellStyle name="Заголовок 1 7" xfId="345"/>
    <cellStyle name="Заголовок 2 2" xfId="353"/>
    <cellStyle name="Заголовок 2 2 2" xfId="354"/>
    <cellStyle name="Заголовок 2 2 3" xfId="355"/>
    <cellStyle name="Заголовок 2 2 4" xfId="356"/>
    <cellStyle name="Заголовок 2 3" xfId="357"/>
    <cellStyle name="Заголовок 2 4" xfId="358"/>
    <cellStyle name="Заголовок 2 5" xfId="847"/>
    <cellStyle name="Заголовок 2 6" xfId="837"/>
    <cellStyle name="Заголовок 2 7" xfId="352"/>
    <cellStyle name="Заголовок 3 2" xfId="360"/>
    <cellStyle name="Заголовок 3 2 2" xfId="361"/>
    <cellStyle name="Заголовок 3 2 3" xfId="362"/>
    <cellStyle name="Заголовок 3 2 4" xfId="363"/>
    <cellStyle name="Заголовок 3 3" xfId="364"/>
    <cellStyle name="Заголовок 3 4" xfId="365"/>
    <cellStyle name="Заголовок 3 5" xfId="849"/>
    <cellStyle name="Заголовок 3 6" xfId="925"/>
    <cellStyle name="Заголовок 3 7" xfId="359"/>
    <cellStyle name="Заголовок 4 2" xfId="367"/>
    <cellStyle name="Заголовок 4 2 2" xfId="368"/>
    <cellStyle name="Заголовок 4 2 3" xfId="369"/>
    <cellStyle name="Заголовок 4 2 4" xfId="370"/>
    <cellStyle name="Заголовок 4 3" xfId="371"/>
    <cellStyle name="Заголовок 4 4" xfId="372"/>
    <cellStyle name="Заголовок 4 5" xfId="850"/>
    <cellStyle name="Заголовок 4 6" xfId="838"/>
    <cellStyle name="Заголовок 4 7" xfId="366"/>
    <cellStyle name="Итог 2" xfId="374"/>
    <cellStyle name="Итог 2 2" xfId="375"/>
    <cellStyle name="Итог 2 3" xfId="376"/>
    <cellStyle name="Итог 2 4" xfId="377"/>
    <cellStyle name="Итог 3" xfId="378"/>
    <cellStyle name="Итог 4" xfId="379"/>
    <cellStyle name="Итог 5" xfId="851"/>
    <cellStyle name="Итог 6" xfId="840"/>
    <cellStyle name="Итог 7" xfId="373"/>
    <cellStyle name="Контрольная ячейка 2" xfId="381"/>
    <cellStyle name="Контрольная ячейка 2 2" xfId="382"/>
    <cellStyle name="Контрольная ячейка 2 3" xfId="383"/>
    <cellStyle name="Контрольная ячейка 2 4" xfId="384"/>
    <cellStyle name="Контрольная ячейка 3" xfId="385"/>
    <cellStyle name="Контрольная ячейка 4" xfId="386"/>
    <cellStyle name="Контрольная ячейка 5" xfId="852"/>
    <cellStyle name="Контрольная ячейка 6" xfId="841"/>
    <cellStyle name="Контрольная ячейка 7" xfId="380"/>
    <cellStyle name="Название 2" xfId="388"/>
    <cellStyle name="Название 2 2" xfId="389"/>
    <cellStyle name="Название 2 3" xfId="390"/>
    <cellStyle name="Название 2 4" xfId="391"/>
    <cellStyle name="Название 3" xfId="392"/>
    <cellStyle name="Название 4" xfId="393"/>
    <cellStyle name="Название 5" xfId="853"/>
    <cellStyle name="Название 6" xfId="844"/>
    <cellStyle name="Название 7" xfId="387"/>
    <cellStyle name="Нейтральный 2" xfId="395"/>
    <cellStyle name="Нейтральный 2 2" xfId="396"/>
    <cellStyle name="Нейтральный 2 3" xfId="397"/>
    <cellStyle name="Нейтральный 2 4" xfId="398"/>
    <cellStyle name="Нейтральный 3" xfId="399"/>
    <cellStyle name="Нейтральный 4" xfId="400"/>
    <cellStyle name="Нейтральный 5" xfId="854"/>
    <cellStyle name="Нейтральный 6" xfId="845"/>
    <cellStyle name="Нейтральный 7" xfId="394"/>
    <cellStyle name="Обычный" xfId="0" builtinId="0"/>
    <cellStyle name="Обычный 10" xfId="401"/>
    <cellStyle name="Обычный 11" xfId="402"/>
    <cellStyle name="Обычный 12" xfId="769"/>
    <cellStyle name="Обычный 12 2" xfId="403"/>
    <cellStyle name="Обычный 12 2 2" xfId="768"/>
    <cellStyle name="Обычный 12 3" xfId="404"/>
    <cellStyle name="Обычный 12 3 2" xfId="855"/>
    <cellStyle name="Обычный 12 4" xfId="897"/>
    <cellStyle name="Обычный 13" xfId="770"/>
    <cellStyle name="Обычный 13 2" xfId="898"/>
    <cellStyle name="Обычный 14" xfId="405"/>
    <cellStyle name="Обычный 15" xfId="406"/>
    <cellStyle name="Обычный 16" xfId="407"/>
    <cellStyle name="Обычный 17" xfId="408"/>
    <cellStyle name="Обычный 17 2" xfId="409"/>
    <cellStyle name="Обычный 17 3" xfId="410"/>
    <cellStyle name="Обычный 17 4" xfId="411"/>
    <cellStyle name="Обычный 18" xfId="412"/>
    <cellStyle name="Обычный 18 2" xfId="413"/>
    <cellStyle name="Обычный 18 3" xfId="414"/>
    <cellStyle name="Обычный 18 4" xfId="415"/>
    <cellStyle name="Обычный 19" xfId="771"/>
    <cellStyle name="Обычный 19 2" xfId="899"/>
    <cellStyle name="Обычный 2" xfId="416"/>
    <cellStyle name="Обычный 2 10" xfId="780"/>
    <cellStyle name="Обычный 2 10 2" xfId="906"/>
    <cellStyle name="Обычный 2 11" xfId="784"/>
    <cellStyle name="Обычный 2 11 2" xfId="910"/>
    <cellStyle name="Обычный 2 12" xfId="856"/>
    <cellStyle name="Обычный 2 13" xfId="848"/>
    <cellStyle name="Обычный 2 14" xfId="926"/>
    <cellStyle name="Обычный 2 2" xfId="417"/>
    <cellStyle name="Обычный 2 3" xfId="418"/>
    <cellStyle name="Обычный 2 4" xfId="419"/>
    <cellStyle name="Обычный 2 5" xfId="420"/>
    <cellStyle name="Обычный 2 6" xfId="421"/>
    <cellStyle name="Обычный 2 6 2" xfId="857"/>
    <cellStyle name="Обычный 2 7" xfId="422"/>
    <cellStyle name="Обычный 2 7 2" xfId="774"/>
    <cellStyle name="Обычный 2 8" xfId="423"/>
    <cellStyle name="Обычный 2 9" xfId="776"/>
    <cellStyle name="Обычный 2 9 2" xfId="902"/>
    <cellStyle name="Обычный 20" xfId="777"/>
    <cellStyle name="Обычный 20 2" xfId="903"/>
    <cellStyle name="Обычный 21" xfId="424"/>
    <cellStyle name="Обычный 21 2" xfId="425"/>
    <cellStyle name="Обычный 21 3" xfId="426"/>
    <cellStyle name="Обычный 21 4" xfId="427"/>
    <cellStyle name="Обычный 22" xfId="428"/>
    <cellStyle name="Обычный 22 2" xfId="429"/>
    <cellStyle name="Обычный 22 3" xfId="430"/>
    <cellStyle name="Обычный 22 4" xfId="431"/>
    <cellStyle name="Обычный 23" xfId="432"/>
    <cellStyle name="Обычный 23 2" xfId="433"/>
    <cellStyle name="Обычный 23 3" xfId="434"/>
    <cellStyle name="Обычный 23 4" xfId="435"/>
    <cellStyle name="Обычный 24" xfId="436"/>
    <cellStyle name="Обычный 24 2" xfId="437"/>
    <cellStyle name="Обычный 24 3" xfId="438"/>
    <cellStyle name="Обычный 24 4" xfId="439"/>
    <cellStyle name="Обычный 25" xfId="440"/>
    <cellStyle name="Обычный 25 2" xfId="441"/>
    <cellStyle name="Обычный 25 3" xfId="442"/>
    <cellStyle name="Обычный 25 4" xfId="443"/>
    <cellStyle name="Обычный 26" xfId="444"/>
    <cellStyle name="Обычный 26 2" xfId="445"/>
    <cellStyle name="Обычный 26 2 2" xfId="775"/>
    <cellStyle name="Обычный 26 2 2 2" xfId="901"/>
    <cellStyle name="Обычный 26 2 3" xfId="786"/>
    <cellStyle name="Обычный 26 2 3 2" xfId="912"/>
    <cellStyle name="Обычный 26 2 4" xfId="861"/>
    <cellStyle name="Обычный 26 3" xfId="772"/>
    <cellStyle name="Обычный 26 3 2" xfId="900"/>
    <cellStyle name="Обычный 26 4" xfId="785"/>
    <cellStyle name="Обычный 26 4 2" xfId="911"/>
    <cellStyle name="Обычный 26 5" xfId="860"/>
    <cellStyle name="Обычный 27" xfId="446"/>
    <cellStyle name="Обычный 27 2" xfId="447"/>
    <cellStyle name="Обычный 28" xfId="448"/>
    <cellStyle name="Обычный 28 2" xfId="449"/>
    <cellStyle name="Обычный 29" xfId="450"/>
    <cellStyle name="Обычный 29 2" xfId="451"/>
    <cellStyle name="Обычный 3" xfId="452"/>
    <cellStyle name="Обычный 3 2" xfId="453"/>
    <cellStyle name="Обычный 3 3" xfId="454"/>
    <cellStyle name="Обычный 3 4" xfId="455"/>
    <cellStyle name="Обычный 30" xfId="456"/>
    <cellStyle name="Обычный 30 2" xfId="457"/>
    <cellStyle name="Обычный 31" xfId="458"/>
    <cellStyle name="Обычный 31 2" xfId="459"/>
    <cellStyle name="Обычный 32" xfId="460"/>
    <cellStyle name="Обычный 32 2" xfId="461"/>
    <cellStyle name="Обычный 33" xfId="462"/>
    <cellStyle name="Обычный 33 2" xfId="463"/>
    <cellStyle name="Обычный 34" xfId="464"/>
    <cellStyle name="Обычный 34 2" xfId="863"/>
    <cellStyle name="Обычный 35" xfId="778"/>
    <cellStyle name="Обычный 35 2" xfId="904"/>
    <cellStyle name="Обычный 36" xfId="779"/>
    <cellStyle name="Обычный 36 2" xfId="905"/>
    <cellStyle name="Обычный 37" xfId="781"/>
    <cellStyle name="Обычный 37 2" xfId="907"/>
    <cellStyle name="Обычный 38" xfId="782"/>
    <cellStyle name="Обычный 38 2" xfId="908"/>
    <cellStyle name="Обычный 39" xfId="783"/>
    <cellStyle name="Обычный 39 2" xfId="909"/>
    <cellStyle name="Обычный 4" xfId="465"/>
    <cellStyle name="Обычный 4 2" xfId="466"/>
    <cellStyle name="Обычный 4 3" xfId="467"/>
    <cellStyle name="Обычный 4 4" xfId="468"/>
    <cellStyle name="Обычный 40" xfId="787"/>
    <cellStyle name="Обычный 40 2" xfId="913"/>
    <cellStyle name="Обычный 41" xfId="788"/>
    <cellStyle name="Обычный 42" xfId="789"/>
    <cellStyle name="Обычный 43" xfId="924"/>
    <cellStyle name="Обычный 44" xfId="1"/>
    <cellStyle name="Обычный 5" xfId="469"/>
    <cellStyle name="Обычный 5 2" xfId="470"/>
    <cellStyle name="Обычный 5 3" xfId="471"/>
    <cellStyle name="Обычный 5 4" xfId="472"/>
    <cellStyle name="Обычный 6" xfId="473"/>
    <cellStyle name="Обычный 6 2" xfId="474"/>
    <cellStyle name="Обычный 6 3" xfId="475"/>
    <cellStyle name="Обычный 6 4" xfId="476"/>
    <cellStyle name="Обычный 7" xfId="477"/>
    <cellStyle name="Обычный 7 2" xfId="478"/>
    <cellStyle name="Обычный 7 3" xfId="479"/>
    <cellStyle name="Обычный 7 4" xfId="480"/>
    <cellStyle name="Обычный 8" xfId="481"/>
    <cellStyle name="Обычный 8 2" xfId="482"/>
    <cellStyle name="Обычный 8 3" xfId="483"/>
    <cellStyle name="Обычный 8 4" xfId="484"/>
    <cellStyle name="Обычный 9" xfId="485"/>
    <cellStyle name="Плохой 2" xfId="487"/>
    <cellStyle name="Плохой 2 2" xfId="488"/>
    <cellStyle name="Плохой 2 3" xfId="489"/>
    <cellStyle name="Плохой 2 4" xfId="490"/>
    <cellStyle name="Плохой 3" xfId="491"/>
    <cellStyle name="Плохой 4" xfId="492"/>
    <cellStyle name="Плохой 5" xfId="864"/>
    <cellStyle name="Плохой 6" xfId="858"/>
    <cellStyle name="Плохой 7" xfId="486"/>
    <cellStyle name="Пояснение 2" xfId="494"/>
    <cellStyle name="Пояснение 2 2" xfId="495"/>
    <cellStyle name="Пояснение 2 3" xfId="496"/>
    <cellStyle name="Пояснение 2 4" xfId="497"/>
    <cellStyle name="Пояснение 3" xfId="498"/>
    <cellStyle name="Пояснение 4" xfId="499"/>
    <cellStyle name="Пояснение 5" xfId="865"/>
    <cellStyle name="Пояснение 6" xfId="859"/>
    <cellStyle name="Пояснение 7" xfId="493"/>
    <cellStyle name="Примечание 10" xfId="500"/>
    <cellStyle name="Примечание 2" xfId="501"/>
    <cellStyle name="Примечание 2 2" xfId="502"/>
    <cellStyle name="Примечание 2 2 2" xfId="867"/>
    <cellStyle name="Примечание 2 3" xfId="503"/>
    <cellStyle name="Примечание 2 3 2" xfId="868"/>
    <cellStyle name="Примечание 2 4" xfId="504"/>
    <cellStyle name="Примечание 2 4 2" xfId="869"/>
    <cellStyle name="Примечание 2 5" xfId="773"/>
    <cellStyle name="Примечание 3" xfId="505"/>
    <cellStyle name="Примечание 3 2" xfId="506"/>
    <cellStyle name="Примечание 3 2 2" xfId="871"/>
    <cellStyle name="Примечание 3 3" xfId="507"/>
    <cellStyle name="Примечание 3 3 2" xfId="872"/>
    <cellStyle name="Примечание 3 4" xfId="508"/>
    <cellStyle name="Примечание 3 4 2" xfId="873"/>
    <cellStyle name="Примечание 3 5" xfId="870"/>
    <cellStyle name="Примечание 4" xfId="509"/>
    <cellStyle name="Примечание 4 2" xfId="510"/>
    <cellStyle name="Примечание 4 2 2" xfId="875"/>
    <cellStyle name="Примечание 4 3" xfId="511"/>
    <cellStyle name="Примечание 4 3 2" xfId="876"/>
    <cellStyle name="Примечание 4 4" xfId="512"/>
    <cellStyle name="Примечание 4 4 2" xfId="877"/>
    <cellStyle name="Примечание 4 5" xfId="874"/>
    <cellStyle name="Примечание 5" xfId="513"/>
    <cellStyle name="Примечание 5 2" xfId="878"/>
    <cellStyle name="Примечание 6" xfId="514"/>
    <cellStyle name="Примечание 6 2" xfId="879"/>
    <cellStyle name="Примечание 7" xfId="515"/>
    <cellStyle name="Примечание 7 2" xfId="880"/>
    <cellStyle name="Примечание 8" xfId="866"/>
    <cellStyle name="Примечание 9" xfId="862"/>
    <cellStyle name="Процентный 10" xfId="516"/>
    <cellStyle name="Процентный 11" xfId="517"/>
    <cellStyle name="Процентный 12" xfId="518"/>
    <cellStyle name="Процентный 13" xfId="519"/>
    <cellStyle name="Процентный 14" xfId="520"/>
    <cellStyle name="Процентный 14 2" xfId="521"/>
    <cellStyle name="Процентный 14 3" xfId="522"/>
    <cellStyle name="Процентный 14 4" xfId="523"/>
    <cellStyle name="Процентный 15" xfId="524"/>
    <cellStyle name="Процентный 15 2" xfId="525"/>
    <cellStyle name="Процентный 15 3" xfId="526"/>
    <cellStyle name="Процентный 15 4" xfId="527"/>
    <cellStyle name="Процентный 16" xfId="528"/>
    <cellStyle name="Процентный 16 2" xfId="529"/>
    <cellStyle name="Процентный 16 3" xfId="530"/>
    <cellStyle name="Процентный 16 4" xfId="531"/>
    <cellStyle name="Процентный 17" xfId="532"/>
    <cellStyle name="Процентный 17 2" xfId="533"/>
    <cellStyle name="Процентный 17 3" xfId="534"/>
    <cellStyle name="Процентный 17 4" xfId="535"/>
    <cellStyle name="Процентный 18" xfId="536"/>
    <cellStyle name="Процентный 18 2" xfId="537"/>
    <cellStyle name="Процентный 18 3" xfId="538"/>
    <cellStyle name="Процентный 18 4" xfId="539"/>
    <cellStyle name="Процентный 19" xfId="540"/>
    <cellStyle name="Процентный 19 2" xfId="541"/>
    <cellStyle name="Процентный 19 3" xfId="542"/>
    <cellStyle name="Процентный 19 4" xfId="543"/>
    <cellStyle name="Процентный 2" xfId="544"/>
    <cellStyle name="Процентный 2 2" xfId="545"/>
    <cellStyle name="Процентный 2 3" xfId="546"/>
    <cellStyle name="Процентный 2 4" xfId="547"/>
    <cellStyle name="Процентный 20" xfId="548"/>
    <cellStyle name="Процентный 21" xfId="549"/>
    <cellStyle name="Процентный 21 2" xfId="550"/>
    <cellStyle name="Процентный 22" xfId="551"/>
    <cellStyle name="Процентный 22 2" xfId="552"/>
    <cellStyle name="Процентный 23" xfId="553"/>
    <cellStyle name="Процентный 23 2" xfId="554"/>
    <cellStyle name="Процентный 24" xfId="555"/>
    <cellStyle name="Процентный 24 2" xfId="556"/>
    <cellStyle name="Процентный 25" xfId="557"/>
    <cellStyle name="Процентный 25 2" xfId="558"/>
    <cellStyle name="Процентный 26" xfId="559"/>
    <cellStyle name="Процентный 26 2" xfId="883"/>
    <cellStyle name="Процентный 27" xfId="560"/>
    <cellStyle name="Процентный 27 2" xfId="884"/>
    <cellStyle name="Процентный 28" xfId="561"/>
    <cellStyle name="Процентный 3" xfId="562"/>
    <cellStyle name="Процентный 3 2" xfId="563"/>
    <cellStyle name="Процентный 3 3" xfId="564"/>
    <cellStyle name="Процентный 3 4" xfId="565"/>
    <cellStyle name="Процентный 4" xfId="566"/>
    <cellStyle name="Процентный 4 2" xfId="567"/>
    <cellStyle name="Процентный 4 3" xfId="568"/>
    <cellStyle name="Процентный 4 4" xfId="569"/>
    <cellStyle name="Процентный 5" xfId="570"/>
    <cellStyle name="Процентный 5 2" xfId="571"/>
    <cellStyle name="Процентный 5 3" xfId="572"/>
    <cellStyle name="Процентный 5 4" xfId="573"/>
    <cellStyle name="Процентный 6" xfId="574"/>
    <cellStyle name="Процентный 6 2" xfId="575"/>
    <cellStyle name="Процентный 6 3" xfId="576"/>
    <cellStyle name="Процентный 6 4" xfId="577"/>
    <cellStyle name="Процентный 7" xfId="578"/>
    <cellStyle name="Процентный 7 2" xfId="579"/>
    <cellStyle name="Процентный 7 3" xfId="580"/>
    <cellStyle name="Процентный 7 4" xfId="581"/>
    <cellStyle name="Процентный 8" xfId="582"/>
    <cellStyle name="Процентный 8 2" xfId="583"/>
    <cellStyle name="Процентный 8 3" xfId="584"/>
    <cellStyle name="Процентный 8 4" xfId="585"/>
    <cellStyle name="Процентный 9" xfId="586"/>
    <cellStyle name="Связанная ячейка 2" xfId="588"/>
    <cellStyle name="Связанная ячейка 2 2" xfId="589"/>
    <cellStyle name="Связанная ячейка 2 3" xfId="590"/>
    <cellStyle name="Связанная ячейка 2 4" xfId="591"/>
    <cellStyle name="Связанная ячейка 3" xfId="592"/>
    <cellStyle name="Связанная ячейка 4" xfId="593"/>
    <cellStyle name="Связанная ячейка 5" xfId="885"/>
    <cellStyle name="Связанная ячейка 6" xfId="881"/>
    <cellStyle name="Связанная ячейка 7" xfId="587"/>
    <cellStyle name="Текст предупреждения 2" xfId="595"/>
    <cellStyle name="Текст предупреждения 2 2" xfId="596"/>
    <cellStyle name="Текст предупреждения 2 3" xfId="597"/>
    <cellStyle name="Текст предупреждения 2 4" xfId="598"/>
    <cellStyle name="Текст предупреждения 3" xfId="599"/>
    <cellStyle name="Текст предупреждения 4" xfId="600"/>
    <cellStyle name="Текст предупреждения 5" xfId="886"/>
    <cellStyle name="Текст предупреждения 6" xfId="882"/>
    <cellStyle name="Текст предупреждения 7" xfId="594"/>
    <cellStyle name="Финансовый [0] 10" xfId="601"/>
    <cellStyle name="Финансовый [0] 11" xfId="602"/>
    <cellStyle name="Финансовый [0] 12" xfId="603"/>
    <cellStyle name="Финансовый [0] 13" xfId="604"/>
    <cellStyle name="Финансовый [0] 14" xfId="605"/>
    <cellStyle name="Финансовый [0] 14 2" xfId="606"/>
    <cellStyle name="Финансовый [0] 14 3" xfId="607"/>
    <cellStyle name="Финансовый [0] 14 4" xfId="608"/>
    <cellStyle name="Финансовый [0] 15" xfId="609"/>
    <cellStyle name="Финансовый [0] 15 2" xfId="610"/>
    <cellStyle name="Финансовый [0] 15 3" xfId="611"/>
    <cellStyle name="Финансовый [0] 15 4" xfId="612"/>
    <cellStyle name="Финансовый [0] 16" xfId="613"/>
    <cellStyle name="Финансовый [0] 16 2" xfId="614"/>
    <cellStyle name="Финансовый [0] 16 3" xfId="615"/>
    <cellStyle name="Финансовый [0] 16 4" xfId="616"/>
    <cellStyle name="Финансовый [0] 17" xfId="617"/>
    <cellStyle name="Финансовый [0] 17 2" xfId="618"/>
    <cellStyle name="Финансовый [0] 17 3" xfId="619"/>
    <cellStyle name="Финансовый [0] 17 4" xfId="620"/>
    <cellStyle name="Финансовый [0] 18" xfId="621"/>
    <cellStyle name="Финансовый [0] 18 2" xfId="622"/>
    <cellStyle name="Финансовый [0] 18 3" xfId="623"/>
    <cellStyle name="Финансовый [0] 18 4" xfId="624"/>
    <cellStyle name="Финансовый [0] 19" xfId="625"/>
    <cellStyle name="Финансовый [0] 19 2" xfId="626"/>
    <cellStyle name="Финансовый [0] 19 3" xfId="627"/>
    <cellStyle name="Финансовый [0] 19 4" xfId="628"/>
    <cellStyle name="Финансовый [0] 2" xfId="629"/>
    <cellStyle name="Финансовый [0] 2 2" xfId="630"/>
    <cellStyle name="Финансовый [0] 2 3" xfId="631"/>
    <cellStyle name="Финансовый [0] 2 4" xfId="632"/>
    <cellStyle name="Финансовый [0] 20" xfId="633"/>
    <cellStyle name="Финансовый [0] 21" xfId="634"/>
    <cellStyle name="Финансовый [0] 21 2" xfId="635"/>
    <cellStyle name="Финансовый [0] 22" xfId="636"/>
    <cellStyle name="Финансовый [0] 22 2" xfId="637"/>
    <cellStyle name="Финансовый [0] 23" xfId="638"/>
    <cellStyle name="Финансовый [0] 23 2" xfId="639"/>
    <cellStyle name="Финансовый [0] 24" xfId="640"/>
    <cellStyle name="Финансовый [0] 24 2" xfId="641"/>
    <cellStyle name="Финансовый [0] 25" xfId="642"/>
    <cellStyle name="Финансовый [0] 25 2" xfId="643"/>
    <cellStyle name="Финансовый [0] 26" xfId="644"/>
    <cellStyle name="Финансовый [0] 26 2" xfId="887"/>
    <cellStyle name="Финансовый [0] 27" xfId="645"/>
    <cellStyle name="Финансовый [0] 27 2" xfId="888"/>
    <cellStyle name="Финансовый [0] 28" xfId="646"/>
    <cellStyle name="Финансовый [0] 3" xfId="647"/>
    <cellStyle name="Финансовый [0] 3 2" xfId="648"/>
    <cellStyle name="Финансовый [0] 3 3" xfId="649"/>
    <cellStyle name="Финансовый [0] 3 4" xfId="650"/>
    <cellStyle name="Финансовый [0] 4" xfId="651"/>
    <cellStyle name="Финансовый [0] 4 2" xfId="652"/>
    <cellStyle name="Финансовый [0] 4 3" xfId="653"/>
    <cellStyle name="Финансовый [0] 4 4" xfId="654"/>
    <cellStyle name="Финансовый [0] 5" xfId="655"/>
    <cellStyle name="Финансовый [0] 5 2" xfId="656"/>
    <cellStyle name="Финансовый [0] 5 3" xfId="657"/>
    <cellStyle name="Финансовый [0] 5 4" xfId="658"/>
    <cellStyle name="Финансовый [0] 6" xfId="659"/>
    <cellStyle name="Финансовый [0] 6 2" xfId="660"/>
    <cellStyle name="Финансовый [0] 6 3" xfId="661"/>
    <cellStyle name="Финансовый [0] 6 4" xfId="662"/>
    <cellStyle name="Финансовый [0] 7" xfId="663"/>
    <cellStyle name="Финансовый [0] 7 2" xfId="664"/>
    <cellStyle name="Финансовый [0] 7 3" xfId="665"/>
    <cellStyle name="Финансовый [0] 7 4" xfId="666"/>
    <cellStyle name="Финансовый [0] 8" xfId="667"/>
    <cellStyle name="Финансовый [0] 8 2" xfId="668"/>
    <cellStyle name="Финансовый [0] 8 3" xfId="669"/>
    <cellStyle name="Финансовый [0] 8 4" xfId="670"/>
    <cellStyle name="Финансовый [0] 9" xfId="671"/>
    <cellStyle name="Финансовый 10" xfId="672"/>
    <cellStyle name="Финансовый 10 2" xfId="673"/>
    <cellStyle name="Финансовый 10 3" xfId="674"/>
    <cellStyle name="Финансовый 10 4" xfId="675"/>
    <cellStyle name="Финансовый 11 2" xfId="676"/>
    <cellStyle name="Финансовый 12" xfId="677"/>
    <cellStyle name="Финансовый 13" xfId="678"/>
    <cellStyle name="Финансовый 14" xfId="679"/>
    <cellStyle name="Финансовый 15" xfId="680"/>
    <cellStyle name="Финансовый 16" xfId="681"/>
    <cellStyle name="Финансовый 16 2" xfId="682"/>
    <cellStyle name="Финансовый 16 3" xfId="683"/>
    <cellStyle name="Финансовый 16 4" xfId="684"/>
    <cellStyle name="Финансовый 17" xfId="685"/>
    <cellStyle name="Финансовый 17 2" xfId="686"/>
    <cellStyle name="Финансовый 17 3" xfId="687"/>
    <cellStyle name="Финансовый 17 4" xfId="688"/>
    <cellStyle name="Финансовый 18" xfId="689"/>
    <cellStyle name="Финансовый 18 2" xfId="690"/>
    <cellStyle name="Финансовый 18 3" xfId="691"/>
    <cellStyle name="Финансовый 18 4" xfId="692"/>
    <cellStyle name="Финансовый 19" xfId="693"/>
    <cellStyle name="Финансовый 19 2" xfId="694"/>
    <cellStyle name="Финансовый 19 3" xfId="695"/>
    <cellStyle name="Финансовый 19 4" xfId="696"/>
    <cellStyle name="Финансовый 2" xfId="697"/>
    <cellStyle name="Финансовый 2 2" xfId="698"/>
    <cellStyle name="Финансовый 2 3" xfId="699"/>
    <cellStyle name="Финансовый 2 4" xfId="700"/>
    <cellStyle name="Финансовый 20" xfId="701"/>
    <cellStyle name="Финансовый 20 2" xfId="702"/>
    <cellStyle name="Финансовый 20 3" xfId="703"/>
    <cellStyle name="Финансовый 20 4" xfId="704"/>
    <cellStyle name="Финансовый 21" xfId="705"/>
    <cellStyle name="Финансовый 21 2" xfId="706"/>
    <cellStyle name="Финансовый 21 3" xfId="707"/>
    <cellStyle name="Финансовый 21 4" xfId="708"/>
    <cellStyle name="Финансовый 22" xfId="709"/>
    <cellStyle name="Финансовый 22 2" xfId="710"/>
    <cellStyle name="Финансовый 22 3" xfId="711"/>
    <cellStyle name="Финансовый 22 4" xfId="712"/>
    <cellStyle name="Финансовый 23" xfId="713"/>
    <cellStyle name="Финансовый 24" xfId="714"/>
    <cellStyle name="Финансовый 25" xfId="715"/>
    <cellStyle name="Финансовый 26" xfId="716"/>
    <cellStyle name="Финансовый 26 2" xfId="717"/>
    <cellStyle name="Финансовый 27" xfId="718"/>
    <cellStyle name="Финансовый 27 2" xfId="719"/>
    <cellStyle name="Финансовый 28" xfId="720"/>
    <cellStyle name="Финансовый 28 2" xfId="721"/>
    <cellStyle name="Финансовый 29" xfId="722"/>
    <cellStyle name="Финансовый 29 2" xfId="723"/>
    <cellStyle name="Финансовый 3" xfId="724"/>
    <cellStyle name="Финансовый 3 2" xfId="725"/>
    <cellStyle name="Финансовый 3 3" xfId="726"/>
    <cellStyle name="Финансовый 3 4" xfId="727"/>
    <cellStyle name="Финансовый 30" xfId="728"/>
    <cellStyle name="Финансовый 30 2" xfId="729"/>
    <cellStyle name="Финансовый 31" xfId="730"/>
    <cellStyle name="Финансовый 31 2" xfId="890"/>
    <cellStyle name="Финансовый 32" xfId="731"/>
    <cellStyle name="Финансовый 33" xfId="732"/>
    <cellStyle name="Финансовый 34" xfId="733"/>
    <cellStyle name="Финансовый 35" xfId="734"/>
    <cellStyle name="Финансовый 36" xfId="735"/>
    <cellStyle name="Финансовый 37" xfId="736"/>
    <cellStyle name="Финансовый 38" xfId="737"/>
    <cellStyle name="Финансовый 38 2" xfId="891"/>
    <cellStyle name="Финансовый 39" xfId="738"/>
    <cellStyle name="Финансовый 39 2" xfId="892"/>
    <cellStyle name="Финансовый 4" xfId="739"/>
    <cellStyle name="Финансовый 4 2" xfId="740"/>
    <cellStyle name="Финансовый 4 3" xfId="741"/>
    <cellStyle name="Финансовый 4 4" xfId="742"/>
    <cellStyle name="Финансовый 40" xfId="743"/>
    <cellStyle name="Финансовый 5" xfId="744"/>
    <cellStyle name="Финансовый 5 2" xfId="745"/>
    <cellStyle name="Финансовый 5 2 2" xfId="893"/>
    <cellStyle name="Финансовый 5 3" xfId="746"/>
    <cellStyle name="Финансовый 5 3 2" xfId="894"/>
    <cellStyle name="Финансовый 5 4" xfId="747"/>
    <cellStyle name="Финансовый 5 4 2" xfId="895"/>
    <cellStyle name="Финансовый 5 5" xfId="767"/>
    <cellStyle name="Финансовый 7" xfId="748"/>
    <cellStyle name="Финансовый 7 2" xfId="749"/>
    <cellStyle name="Финансовый 7 3" xfId="750"/>
    <cellStyle name="Финансовый 7 4" xfId="751"/>
    <cellStyle name="Финансовый 8" xfId="752"/>
    <cellStyle name="Финансовый 8 2" xfId="753"/>
    <cellStyle name="Финансовый 8 3" xfId="754"/>
    <cellStyle name="Финансовый 8 4" xfId="755"/>
    <cellStyle name="Финансовый 9" xfId="756"/>
    <cellStyle name="Финансовый 9 2" xfId="757"/>
    <cellStyle name="Финансовый 9 3" xfId="758"/>
    <cellStyle name="Финансовый 9 4" xfId="759"/>
    <cellStyle name="Хороший 2" xfId="761"/>
    <cellStyle name="Хороший 2 2" xfId="762"/>
    <cellStyle name="Хороший 2 3" xfId="763"/>
    <cellStyle name="Хороший 2 4" xfId="764"/>
    <cellStyle name="Хороший 3" xfId="765"/>
    <cellStyle name="Хороший 4" xfId="766"/>
    <cellStyle name="Хороший 5" xfId="896"/>
    <cellStyle name="Хороший 6" xfId="889"/>
    <cellStyle name="Хороший 7" xfId="7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8"/>
  <sheetViews>
    <sheetView tabSelected="1" topLeftCell="A157" zoomScaleNormal="100" zoomScaleSheetLayoutView="100" workbookViewId="0">
      <selection activeCell="H76" sqref="H76"/>
    </sheetView>
  </sheetViews>
  <sheetFormatPr defaultRowHeight="15"/>
  <cols>
    <col min="1" max="1" width="23.42578125" style="1" customWidth="1"/>
    <col min="2" max="2" width="37" style="1" customWidth="1"/>
    <col min="3" max="3" width="20.85546875" style="1" customWidth="1"/>
    <col min="4" max="4" width="18.7109375" style="1" customWidth="1"/>
    <col min="5" max="5" width="17.5703125" style="1" customWidth="1"/>
    <col min="6" max="16384" width="9.140625" style="1"/>
  </cols>
  <sheetData>
    <row r="1" spans="1:5" ht="56.25" customHeight="1">
      <c r="B1" s="2"/>
      <c r="C1" s="3"/>
      <c r="D1" s="53" t="s">
        <v>271</v>
      </c>
      <c r="E1" s="53"/>
    </row>
    <row r="2" spans="1:5" ht="28.5" customHeight="1">
      <c r="A2" s="54" t="s">
        <v>272</v>
      </c>
      <c r="B2" s="54"/>
      <c r="C2" s="54"/>
      <c r="D2" s="54"/>
      <c r="E2" s="54"/>
    </row>
    <row r="3" spans="1:5">
      <c r="A3" s="1" t="s">
        <v>254</v>
      </c>
      <c r="B3" s="4"/>
    </row>
    <row r="4" spans="1:5" ht="39" customHeight="1">
      <c r="A4" s="18" t="s">
        <v>40</v>
      </c>
      <c r="B4" s="18" t="s">
        <v>41</v>
      </c>
      <c r="C4" s="19" t="s">
        <v>273</v>
      </c>
      <c r="D4" s="20" t="s">
        <v>255</v>
      </c>
      <c r="E4" s="22" t="s">
        <v>256</v>
      </c>
    </row>
    <row r="5" spans="1:5">
      <c r="A5" s="13">
        <v>1</v>
      </c>
      <c r="B5" s="13">
        <v>2</v>
      </c>
      <c r="C5" s="13">
        <v>3</v>
      </c>
      <c r="D5" s="21">
        <v>4</v>
      </c>
      <c r="E5" s="21">
        <v>5</v>
      </c>
    </row>
    <row r="6" spans="1:5" ht="28.5">
      <c r="A6" s="14" t="s">
        <v>42</v>
      </c>
      <c r="B6" s="15" t="s">
        <v>43</v>
      </c>
      <c r="C6" s="33">
        <f>C7+C14+C20+C32+C40+C46+C65+C71+C78+C86+C95</f>
        <v>2453839.6999999997</v>
      </c>
      <c r="D6" s="26">
        <f>D7+D14+D20+D32+D40+D46+D65+D71+D78+D86+D95+D45</f>
        <v>2655614.4</v>
      </c>
      <c r="E6" s="44">
        <f>D6/C6*100</f>
        <v>108.22281504370477</v>
      </c>
    </row>
    <row r="7" spans="1:5" ht="28.5">
      <c r="A7" s="16" t="s">
        <v>44</v>
      </c>
      <c r="B7" s="17" t="s">
        <v>0</v>
      </c>
      <c r="C7" s="34">
        <f>C8</f>
        <v>1515146.8</v>
      </c>
      <c r="D7" s="27">
        <f>D8</f>
        <v>1568534.8</v>
      </c>
      <c r="E7" s="45">
        <f>D7/C7*100</f>
        <v>103.52361896550222</v>
      </c>
    </row>
    <row r="8" spans="1:5">
      <c r="A8" s="5" t="s">
        <v>45</v>
      </c>
      <c r="B8" s="6" t="s">
        <v>1</v>
      </c>
      <c r="C8" s="35">
        <f>C9+C10+C11+C12+C13</f>
        <v>1515146.8</v>
      </c>
      <c r="D8" s="28">
        <f>D9+D10+D11+D12+D13</f>
        <v>1568534.8</v>
      </c>
      <c r="E8" s="46">
        <f>D8/C8*100</f>
        <v>103.52361896550222</v>
      </c>
    </row>
    <row r="9" spans="1:5" ht="120">
      <c r="A9" s="7" t="s">
        <v>46</v>
      </c>
      <c r="B9" s="8" t="s">
        <v>47</v>
      </c>
      <c r="C9" s="25">
        <v>1354162.5</v>
      </c>
      <c r="D9" s="29">
        <v>1360190.6</v>
      </c>
      <c r="E9" s="40">
        <f t="shared" ref="E9:E53" si="0">D9/C9*100</f>
        <v>100.44515336970268</v>
      </c>
    </row>
    <row r="10" spans="1:5" ht="195">
      <c r="A10" s="7" t="s">
        <v>48</v>
      </c>
      <c r="B10" s="8" t="s">
        <v>49</v>
      </c>
      <c r="C10" s="25">
        <v>10269.700000000001</v>
      </c>
      <c r="D10" s="40">
        <v>232</v>
      </c>
      <c r="E10" s="40">
        <f t="shared" si="0"/>
        <v>2.2590728064110928</v>
      </c>
    </row>
    <row r="11" spans="1:5" ht="75">
      <c r="A11" s="7" t="s">
        <v>50</v>
      </c>
      <c r="B11" s="8" t="s">
        <v>51</v>
      </c>
      <c r="C11" s="25">
        <v>19968.8</v>
      </c>
      <c r="D11" s="40">
        <v>20591.3</v>
      </c>
      <c r="E11" s="40">
        <f t="shared" si="0"/>
        <v>103.11736308641481</v>
      </c>
    </row>
    <row r="12" spans="1:5" ht="150">
      <c r="A12" s="7" t="s">
        <v>52</v>
      </c>
      <c r="B12" s="8" t="s">
        <v>53</v>
      </c>
      <c r="C12" s="25">
        <v>49704.800000000003</v>
      </c>
      <c r="D12" s="40">
        <v>36170.199999999997</v>
      </c>
      <c r="E12" s="40">
        <f t="shared" si="0"/>
        <v>72.770034282403302</v>
      </c>
    </row>
    <row r="13" spans="1:5" ht="120">
      <c r="A13" s="7" t="s">
        <v>54</v>
      </c>
      <c r="B13" s="8" t="s">
        <v>55</v>
      </c>
      <c r="C13" s="25">
        <v>81041</v>
      </c>
      <c r="D13" s="40">
        <v>151350.70000000001</v>
      </c>
      <c r="E13" s="40">
        <f t="shared" si="0"/>
        <v>186.75818412902112</v>
      </c>
    </row>
    <row r="14" spans="1:5" ht="71.25">
      <c r="A14" s="23" t="s">
        <v>56</v>
      </c>
      <c r="B14" s="24" t="s">
        <v>57</v>
      </c>
      <c r="C14" s="36">
        <f>C15</f>
        <v>100246</v>
      </c>
      <c r="D14" s="30">
        <f>D15</f>
        <v>115676.29999999999</v>
      </c>
      <c r="E14" s="47">
        <f>D14/C14*100</f>
        <v>115.39243461085729</v>
      </c>
    </row>
    <row r="15" spans="1:5" ht="57">
      <c r="A15" s="5" t="s">
        <v>58</v>
      </c>
      <c r="B15" s="6" t="s">
        <v>59</v>
      </c>
      <c r="C15" s="35">
        <f>C16+C17+C18+C19</f>
        <v>100246</v>
      </c>
      <c r="D15" s="28">
        <f>D16+D17+D18+D19</f>
        <v>115676.29999999999</v>
      </c>
      <c r="E15" s="48">
        <f t="shared" si="0"/>
        <v>115.39243461085729</v>
      </c>
    </row>
    <row r="16" spans="1:5" ht="120">
      <c r="A16" s="7" t="s">
        <v>60</v>
      </c>
      <c r="B16" s="8" t="s">
        <v>61</v>
      </c>
      <c r="C16" s="25">
        <v>45324</v>
      </c>
      <c r="D16" s="40">
        <v>57989.4</v>
      </c>
      <c r="E16" s="40">
        <f t="shared" si="0"/>
        <v>127.94413555732062</v>
      </c>
    </row>
    <row r="17" spans="1:5" ht="150">
      <c r="A17" s="7" t="s">
        <v>62</v>
      </c>
      <c r="B17" s="8" t="s">
        <v>63</v>
      </c>
      <c r="C17" s="25">
        <v>251</v>
      </c>
      <c r="D17" s="40">
        <v>313.2</v>
      </c>
      <c r="E17" s="40">
        <f t="shared" si="0"/>
        <v>124.7808764940239</v>
      </c>
    </row>
    <row r="18" spans="1:5" ht="120">
      <c r="A18" s="7" t="s">
        <v>64</v>
      </c>
      <c r="B18" s="8" t="s">
        <v>65</v>
      </c>
      <c r="C18" s="25">
        <v>60354</v>
      </c>
      <c r="D18" s="40">
        <v>64026.8</v>
      </c>
      <c r="E18" s="40">
        <f t="shared" si="0"/>
        <v>106.0854293004606</v>
      </c>
    </row>
    <row r="19" spans="1:5" ht="120">
      <c r="A19" s="7" t="s">
        <v>66</v>
      </c>
      <c r="B19" s="8" t="s">
        <v>67</v>
      </c>
      <c r="C19" s="25">
        <v>-5683</v>
      </c>
      <c r="D19" s="40">
        <v>-6653.1</v>
      </c>
      <c r="E19" s="40">
        <f t="shared" si="0"/>
        <v>117.07020939644555</v>
      </c>
    </row>
    <row r="20" spans="1:5" ht="28.5">
      <c r="A20" s="23" t="s">
        <v>68</v>
      </c>
      <c r="B20" s="24" t="s">
        <v>2</v>
      </c>
      <c r="C20" s="36">
        <f>C21+C25+C28+C30</f>
        <v>195345.4</v>
      </c>
      <c r="D20" s="30">
        <f>D21+D25+D28+D30</f>
        <v>213260.3</v>
      </c>
      <c r="E20" s="47">
        <f>D20/C20*100</f>
        <v>109.17088398293484</v>
      </c>
    </row>
    <row r="21" spans="1:5" ht="42.75">
      <c r="A21" s="5" t="s">
        <v>69</v>
      </c>
      <c r="B21" s="6" t="s">
        <v>3</v>
      </c>
      <c r="C21" s="35">
        <f>C22+C23</f>
        <v>164126.6</v>
      </c>
      <c r="D21" s="28">
        <f>D22+D23+D24</f>
        <v>175005.69999999998</v>
      </c>
      <c r="E21" s="48">
        <f t="shared" si="0"/>
        <v>106.62848069721787</v>
      </c>
    </row>
    <row r="22" spans="1:5" ht="60">
      <c r="A22" s="7" t="s">
        <v>70</v>
      </c>
      <c r="B22" s="8" t="s">
        <v>71</v>
      </c>
      <c r="C22" s="25">
        <v>131972.70000000001</v>
      </c>
      <c r="D22" s="40">
        <v>142359.79999999999</v>
      </c>
      <c r="E22" s="40">
        <f t="shared" si="0"/>
        <v>107.87064294357846</v>
      </c>
    </row>
    <row r="23" spans="1:5" ht="75">
      <c r="A23" s="7" t="s">
        <v>72</v>
      </c>
      <c r="B23" s="8" t="s">
        <v>73</v>
      </c>
      <c r="C23" s="25">
        <v>32153.9</v>
      </c>
      <c r="D23" s="40">
        <v>32645.8</v>
      </c>
      <c r="E23" s="40">
        <f t="shared" si="0"/>
        <v>101.52982997396893</v>
      </c>
    </row>
    <row r="24" spans="1:5" ht="45">
      <c r="A24" s="7" t="s">
        <v>257</v>
      </c>
      <c r="B24" s="8" t="s">
        <v>258</v>
      </c>
      <c r="C24" s="25">
        <v>0</v>
      </c>
      <c r="D24" s="40">
        <v>0.1</v>
      </c>
      <c r="E24" s="40">
        <v>0</v>
      </c>
    </row>
    <row r="25" spans="1:5" ht="42.75">
      <c r="A25" s="5" t="s">
        <v>74</v>
      </c>
      <c r="B25" s="6" t="s">
        <v>4</v>
      </c>
      <c r="C25" s="35">
        <f>C26</f>
        <v>0</v>
      </c>
      <c r="D25" s="28">
        <f>D26+D27</f>
        <v>-114.3</v>
      </c>
      <c r="E25" s="48">
        <v>0</v>
      </c>
    </row>
    <row r="26" spans="1:5" ht="30">
      <c r="A26" s="7" t="s">
        <v>75</v>
      </c>
      <c r="B26" s="8" t="s">
        <v>4</v>
      </c>
      <c r="C26" s="25">
        <v>0</v>
      </c>
      <c r="D26" s="40">
        <v>-111</v>
      </c>
      <c r="E26" s="40">
        <v>0</v>
      </c>
    </row>
    <row r="27" spans="1:5" ht="60">
      <c r="A27" s="7" t="s">
        <v>274</v>
      </c>
      <c r="B27" s="8" t="s">
        <v>275</v>
      </c>
      <c r="C27" s="25">
        <v>0</v>
      </c>
      <c r="D27" s="40">
        <v>-3.3</v>
      </c>
      <c r="E27" s="40">
        <v>0</v>
      </c>
    </row>
    <row r="28" spans="1:5" ht="28.5">
      <c r="A28" s="5" t="s">
        <v>76</v>
      </c>
      <c r="B28" s="6" t="s">
        <v>5</v>
      </c>
      <c r="C28" s="35">
        <f>C29</f>
        <v>0</v>
      </c>
      <c r="D28" s="28">
        <f>D29</f>
        <v>881.5</v>
      </c>
      <c r="E28" s="40">
        <v>0</v>
      </c>
    </row>
    <row r="29" spans="1:5">
      <c r="A29" s="7" t="s">
        <v>77</v>
      </c>
      <c r="B29" s="8" t="s">
        <v>5</v>
      </c>
      <c r="C29" s="25">
        <v>0</v>
      </c>
      <c r="D29" s="40">
        <v>881.5</v>
      </c>
      <c r="E29" s="40">
        <v>0</v>
      </c>
    </row>
    <row r="30" spans="1:5" ht="42.75">
      <c r="A30" s="5" t="s">
        <v>78</v>
      </c>
      <c r="B30" s="6" t="s">
        <v>79</v>
      </c>
      <c r="C30" s="35">
        <f>C31</f>
        <v>31218.799999999999</v>
      </c>
      <c r="D30" s="28">
        <f>D31</f>
        <v>37487.4</v>
      </c>
      <c r="E30" s="48">
        <f t="shared" si="0"/>
        <v>120.07956744013224</v>
      </c>
    </row>
    <row r="31" spans="1:5" ht="60">
      <c r="A31" s="7" t="s">
        <v>80</v>
      </c>
      <c r="B31" s="8" t="s">
        <v>81</v>
      </c>
      <c r="C31" s="25">
        <v>31218.799999999999</v>
      </c>
      <c r="D31" s="40">
        <v>37487.4</v>
      </c>
      <c r="E31" s="40">
        <f t="shared" si="0"/>
        <v>120.07956744013224</v>
      </c>
    </row>
    <row r="32" spans="1:5">
      <c r="A32" s="23" t="s">
        <v>82</v>
      </c>
      <c r="B32" s="24" t="s">
        <v>15</v>
      </c>
      <c r="C32" s="36">
        <f>C33+C35</f>
        <v>431639.2</v>
      </c>
      <c r="D32" s="30">
        <f>D33+D35</f>
        <v>457925</v>
      </c>
      <c r="E32" s="47">
        <f>D32/C32*100</f>
        <v>106.08976200493375</v>
      </c>
    </row>
    <row r="33" spans="1:5" ht="28.5">
      <c r="A33" s="5" t="s">
        <v>83</v>
      </c>
      <c r="B33" s="6" t="s">
        <v>84</v>
      </c>
      <c r="C33" s="35">
        <f>C34</f>
        <v>71437</v>
      </c>
      <c r="D33" s="28">
        <f>D34</f>
        <v>75820.800000000003</v>
      </c>
      <c r="E33" s="48">
        <f t="shared" si="0"/>
        <v>106.13659588168596</v>
      </c>
    </row>
    <row r="34" spans="1:5" ht="75">
      <c r="A34" s="7" t="s">
        <v>85</v>
      </c>
      <c r="B34" s="8" t="s">
        <v>16</v>
      </c>
      <c r="C34" s="25">
        <v>71437</v>
      </c>
      <c r="D34" s="40">
        <v>75820.800000000003</v>
      </c>
      <c r="E34" s="40">
        <f t="shared" si="0"/>
        <v>106.13659588168596</v>
      </c>
    </row>
    <row r="35" spans="1:5">
      <c r="A35" s="5" t="s">
        <v>86</v>
      </c>
      <c r="B35" s="6" t="s">
        <v>17</v>
      </c>
      <c r="C35" s="35">
        <f>C36+C38</f>
        <v>360202.2</v>
      </c>
      <c r="D35" s="28">
        <f>D36+D38</f>
        <v>382104.2</v>
      </c>
      <c r="E35" s="48">
        <f t="shared" si="0"/>
        <v>106.08047368949995</v>
      </c>
    </row>
    <row r="36" spans="1:5">
      <c r="A36" s="7" t="s">
        <v>87</v>
      </c>
      <c r="B36" s="8" t="s">
        <v>88</v>
      </c>
      <c r="C36" s="25">
        <f>C37</f>
        <v>250513.2</v>
      </c>
      <c r="D36" s="25">
        <f>D37</f>
        <v>267311.2</v>
      </c>
      <c r="E36" s="40">
        <f t="shared" si="0"/>
        <v>106.7054350828619</v>
      </c>
    </row>
    <row r="37" spans="1:5" ht="60">
      <c r="A37" s="7" t="s">
        <v>89</v>
      </c>
      <c r="B37" s="8" t="s">
        <v>90</v>
      </c>
      <c r="C37" s="25">
        <v>250513.2</v>
      </c>
      <c r="D37" s="40">
        <v>267311.2</v>
      </c>
      <c r="E37" s="40">
        <f t="shared" si="0"/>
        <v>106.7054350828619</v>
      </c>
    </row>
    <row r="38" spans="1:5">
      <c r="A38" s="7" t="s">
        <v>91</v>
      </c>
      <c r="B38" s="8" t="s">
        <v>92</v>
      </c>
      <c r="C38" s="25">
        <f>C39</f>
        <v>109689</v>
      </c>
      <c r="D38" s="25">
        <f>D39</f>
        <v>114793</v>
      </c>
      <c r="E38" s="40">
        <f t="shared" si="0"/>
        <v>104.65315574032037</v>
      </c>
    </row>
    <row r="39" spans="1:5" ht="60">
      <c r="A39" s="7" t="s">
        <v>93</v>
      </c>
      <c r="B39" s="8" t="s">
        <v>94</v>
      </c>
      <c r="C39" s="25">
        <v>109689</v>
      </c>
      <c r="D39" s="40">
        <v>114793</v>
      </c>
      <c r="E39" s="40">
        <f t="shared" si="0"/>
        <v>104.65315574032037</v>
      </c>
    </row>
    <row r="40" spans="1:5" ht="28.5">
      <c r="A40" s="23" t="s">
        <v>95</v>
      </c>
      <c r="B40" s="24" t="s">
        <v>6</v>
      </c>
      <c r="C40" s="36">
        <f>C41+C43</f>
        <v>13920.3</v>
      </c>
      <c r="D40" s="30">
        <f>D41+D43</f>
        <v>14182.3</v>
      </c>
      <c r="E40" s="47">
        <f>D40/C40*100</f>
        <v>101.88214334461183</v>
      </c>
    </row>
    <row r="41" spans="1:5" ht="57">
      <c r="A41" s="5" t="s">
        <v>96</v>
      </c>
      <c r="B41" s="6" t="s">
        <v>97</v>
      </c>
      <c r="C41" s="35">
        <f>C42</f>
        <v>13860.3</v>
      </c>
      <c r="D41" s="28">
        <f>D42</f>
        <v>14132.3</v>
      </c>
      <c r="E41" s="48">
        <f t="shared" si="0"/>
        <v>101.96243948543682</v>
      </c>
    </row>
    <row r="42" spans="1:5" ht="75">
      <c r="A42" s="7" t="s">
        <v>98</v>
      </c>
      <c r="B42" s="8" t="s">
        <v>99</v>
      </c>
      <c r="C42" s="25">
        <v>13860.3</v>
      </c>
      <c r="D42" s="40">
        <v>14132.3</v>
      </c>
      <c r="E42" s="40">
        <f t="shared" si="0"/>
        <v>101.96243948543682</v>
      </c>
    </row>
    <row r="43" spans="1:5" ht="57">
      <c r="A43" s="5" t="s">
        <v>100</v>
      </c>
      <c r="B43" s="6" t="s">
        <v>101</v>
      </c>
      <c r="C43" s="35">
        <f>C44</f>
        <v>60</v>
      </c>
      <c r="D43" s="28">
        <f>D44</f>
        <v>50</v>
      </c>
      <c r="E43" s="48">
        <f t="shared" si="0"/>
        <v>83.333333333333343</v>
      </c>
    </row>
    <row r="44" spans="1:5" ht="45">
      <c r="A44" s="7" t="s">
        <v>102</v>
      </c>
      <c r="B44" s="8" t="s">
        <v>7</v>
      </c>
      <c r="C44" s="25">
        <v>60</v>
      </c>
      <c r="D44" s="40">
        <v>50</v>
      </c>
      <c r="E44" s="40">
        <f t="shared" si="0"/>
        <v>83.333333333333343</v>
      </c>
    </row>
    <row r="45" spans="1:5" ht="75">
      <c r="A45" s="23" t="s">
        <v>269</v>
      </c>
      <c r="B45" s="42" t="s">
        <v>270</v>
      </c>
      <c r="C45" s="43">
        <v>0</v>
      </c>
      <c r="D45" s="41">
        <v>-2.6</v>
      </c>
      <c r="E45" s="41">
        <v>0</v>
      </c>
    </row>
    <row r="46" spans="1:5" ht="85.5">
      <c r="A46" s="23" t="s">
        <v>103</v>
      </c>
      <c r="B46" s="24" t="s">
        <v>8</v>
      </c>
      <c r="C46" s="36">
        <f>C47+C57+C60</f>
        <v>150140</v>
      </c>
      <c r="D46" s="36">
        <f>D47+D57+D60</f>
        <v>153235.39999999997</v>
      </c>
      <c r="E46" s="47">
        <f>D46/C46*100</f>
        <v>102.06167576928198</v>
      </c>
    </row>
    <row r="47" spans="1:5" ht="171">
      <c r="A47" s="5" t="s">
        <v>104</v>
      </c>
      <c r="B47" s="6" t="s">
        <v>105</v>
      </c>
      <c r="C47" s="35">
        <f>C48+C51+C53+C55</f>
        <v>131493</v>
      </c>
      <c r="D47" s="35">
        <f>D48+D51+D53+D55</f>
        <v>133916.4</v>
      </c>
      <c r="E47" s="48">
        <f t="shared" si="0"/>
        <v>101.84298783965686</v>
      </c>
    </row>
    <row r="48" spans="1:5" ht="105">
      <c r="A48" s="7" t="s">
        <v>106</v>
      </c>
      <c r="B48" s="8" t="s">
        <v>107</v>
      </c>
      <c r="C48" s="25">
        <f>C49</f>
        <v>118700</v>
      </c>
      <c r="D48" s="25">
        <f>D49</f>
        <v>120770.5</v>
      </c>
      <c r="E48" s="40">
        <f t="shared" si="0"/>
        <v>101.74431339511374</v>
      </c>
    </row>
    <row r="49" spans="1:5" ht="135">
      <c r="A49" s="7" t="s">
        <v>108</v>
      </c>
      <c r="B49" s="8" t="s">
        <v>109</v>
      </c>
      <c r="C49" s="25">
        <v>118700</v>
      </c>
      <c r="D49" s="40">
        <v>120770.5</v>
      </c>
      <c r="E49" s="40">
        <f t="shared" si="0"/>
        <v>101.74431339511374</v>
      </c>
    </row>
    <row r="50" spans="1:5" ht="90">
      <c r="A50" s="7" t="s">
        <v>110</v>
      </c>
      <c r="B50" s="8" t="s">
        <v>111</v>
      </c>
      <c r="C50" s="25">
        <v>30000</v>
      </c>
      <c r="D50" s="40">
        <v>31179.3</v>
      </c>
      <c r="E50" s="40">
        <f t="shared" si="0"/>
        <v>103.931</v>
      </c>
    </row>
    <row r="51" spans="1:5" ht="135">
      <c r="A51" s="7" t="s">
        <v>112</v>
      </c>
      <c r="B51" s="8" t="s">
        <v>113</v>
      </c>
      <c r="C51" s="25">
        <f>C52</f>
        <v>4000</v>
      </c>
      <c r="D51" s="25">
        <f>D52</f>
        <v>3837.1</v>
      </c>
      <c r="E51" s="40">
        <f t="shared" si="0"/>
        <v>95.927499999999995</v>
      </c>
    </row>
    <row r="52" spans="1:5" ht="120">
      <c r="A52" s="7" t="s">
        <v>114</v>
      </c>
      <c r="B52" s="8" t="s">
        <v>115</v>
      </c>
      <c r="C52" s="25">
        <v>4000</v>
      </c>
      <c r="D52" s="40">
        <v>3837.1</v>
      </c>
      <c r="E52" s="40">
        <f t="shared" si="0"/>
        <v>95.927499999999995</v>
      </c>
    </row>
    <row r="53" spans="1:5" ht="135">
      <c r="A53" s="7" t="s">
        <v>116</v>
      </c>
      <c r="B53" s="8" t="s">
        <v>117</v>
      </c>
      <c r="C53" s="25">
        <f>C54</f>
        <v>341</v>
      </c>
      <c r="D53" s="25">
        <f>D54</f>
        <v>322</v>
      </c>
      <c r="E53" s="40">
        <f t="shared" si="0"/>
        <v>94.42815249266863</v>
      </c>
    </row>
    <row r="54" spans="1:5" ht="120">
      <c r="A54" s="7" t="s">
        <v>118</v>
      </c>
      <c r="B54" s="8" t="s">
        <v>119</v>
      </c>
      <c r="C54" s="25">
        <v>341</v>
      </c>
      <c r="D54" s="40">
        <v>322</v>
      </c>
      <c r="E54" s="40">
        <f t="shared" ref="E54:E69" si="1">D54/C54*100</f>
        <v>94.42815249266863</v>
      </c>
    </row>
    <row r="55" spans="1:5" ht="60">
      <c r="A55" s="7" t="s">
        <v>120</v>
      </c>
      <c r="B55" s="8" t="s">
        <v>121</v>
      </c>
      <c r="C55" s="25">
        <f>C56</f>
        <v>8452</v>
      </c>
      <c r="D55" s="25">
        <f>D56</f>
        <v>8986.7999999999993</v>
      </c>
      <c r="E55" s="40">
        <f t="shared" si="1"/>
        <v>106.32749645054425</v>
      </c>
    </row>
    <row r="56" spans="1:5" ht="60">
      <c r="A56" s="7" t="s">
        <v>122</v>
      </c>
      <c r="B56" s="8" t="s">
        <v>18</v>
      </c>
      <c r="C56" s="25">
        <v>8452</v>
      </c>
      <c r="D56" s="40">
        <v>8986.7999999999993</v>
      </c>
      <c r="E56" s="40">
        <f t="shared" si="1"/>
        <v>106.32749645054425</v>
      </c>
    </row>
    <row r="57" spans="1:5" ht="85.5">
      <c r="A57" s="5" t="s">
        <v>123</v>
      </c>
      <c r="B57" s="6" t="s">
        <v>124</v>
      </c>
      <c r="C57" s="35">
        <f>C58</f>
        <v>50</v>
      </c>
      <c r="D57" s="28">
        <f>D58</f>
        <v>9.8000000000000007</v>
      </c>
      <c r="E57" s="48">
        <f t="shared" si="1"/>
        <v>19.600000000000001</v>
      </c>
    </row>
    <row r="58" spans="1:5" ht="75">
      <c r="A58" s="7" t="s">
        <v>125</v>
      </c>
      <c r="B58" s="8" t="s">
        <v>126</v>
      </c>
      <c r="C58" s="25">
        <f>C59</f>
        <v>50</v>
      </c>
      <c r="D58" s="25">
        <f>D59</f>
        <v>9.8000000000000007</v>
      </c>
      <c r="E58" s="40">
        <f t="shared" si="1"/>
        <v>19.600000000000001</v>
      </c>
    </row>
    <row r="59" spans="1:5" ht="180">
      <c r="A59" s="7" t="s">
        <v>127</v>
      </c>
      <c r="B59" s="8" t="s">
        <v>38</v>
      </c>
      <c r="C59" s="25">
        <v>50</v>
      </c>
      <c r="D59" s="40">
        <v>9.8000000000000007</v>
      </c>
      <c r="E59" s="40">
        <f t="shared" si="1"/>
        <v>19.600000000000001</v>
      </c>
    </row>
    <row r="60" spans="1:5" ht="142.5">
      <c r="A60" s="5" t="s">
        <v>128</v>
      </c>
      <c r="B60" s="6" t="s">
        <v>129</v>
      </c>
      <c r="C60" s="35">
        <f>C61+C62+C63+C64</f>
        <v>18597</v>
      </c>
      <c r="D60" s="35">
        <f>D61+D62+D63+D64</f>
        <v>19309.199999999997</v>
      </c>
      <c r="E60" s="48">
        <f t="shared" si="1"/>
        <v>103.82964994353927</v>
      </c>
    </row>
    <row r="61" spans="1:5" ht="30">
      <c r="A61" s="7" t="s">
        <v>276</v>
      </c>
      <c r="B61" s="8" t="s">
        <v>277</v>
      </c>
      <c r="C61" s="25">
        <v>1500</v>
      </c>
      <c r="D61" s="25">
        <v>2118.9</v>
      </c>
      <c r="E61" s="40">
        <f t="shared" si="1"/>
        <v>141.26000000000002</v>
      </c>
    </row>
    <row r="62" spans="1:5">
      <c r="A62" s="7" t="s">
        <v>130</v>
      </c>
      <c r="B62" s="8" t="s">
        <v>37</v>
      </c>
      <c r="C62" s="25">
        <v>11250</v>
      </c>
      <c r="D62" s="40">
        <v>11661.6</v>
      </c>
      <c r="E62" s="40">
        <f t="shared" si="1"/>
        <v>103.65866666666668</v>
      </c>
    </row>
    <row r="63" spans="1:5" ht="150">
      <c r="A63" s="7" t="s">
        <v>131</v>
      </c>
      <c r="B63" s="8" t="s">
        <v>36</v>
      </c>
      <c r="C63" s="25">
        <v>3100</v>
      </c>
      <c r="D63" s="40">
        <v>3373.6</v>
      </c>
      <c r="E63" s="40">
        <f t="shared" si="1"/>
        <v>108.82580645161291</v>
      </c>
    </row>
    <row r="64" spans="1:5" ht="135">
      <c r="A64" s="7" t="s">
        <v>132</v>
      </c>
      <c r="B64" s="8" t="s">
        <v>35</v>
      </c>
      <c r="C64" s="25">
        <v>2747</v>
      </c>
      <c r="D64" s="40">
        <v>2155.1</v>
      </c>
      <c r="E64" s="40">
        <f t="shared" si="1"/>
        <v>78.452857662904989</v>
      </c>
    </row>
    <row r="65" spans="1:5" ht="28.5">
      <c r="A65" s="23" t="s">
        <v>133</v>
      </c>
      <c r="B65" s="24" t="s">
        <v>9</v>
      </c>
      <c r="C65" s="36">
        <f>C66</f>
        <v>980</v>
      </c>
      <c r="D65" s="30">
        <f>D66</f>
        <v>903.19999999999993</v>
      </c>
      <c r="E65" s="47">
        <f>D65/C65*100</f>
        <v>92.16326530612244</v>
      </c>
    </row>
    <row r="66" spans="1:5" ht="28.5">
      <c r="A66" s="5" t="s">
        <v>134</v>
      </c>
      <c r="B66" s="6" t="s">
        <v>10</v>
      </c>
      <c r="C66" s="35">
        <f>SUM(C67+C68+C69+C70)</f>
        <v>980</v>
      </c>
      <c r="D66" s="35">
        <f>SUM(D67+D68+D69+D70)</f>
        <v>903.19999999999993</v>
      </c>
      <c r="E66" s="48">
        <f t="shared" si="1"/>
        <v>92.16326530612244</v>
      </c>
    </row>
    <row r="67" spans="1:5" ht="45">
      <c r="A67" s="7" t="s">
        <v>135</v>
      </c>
      <c r="B67" s="8" t="s">
        <v>136</v>
      </c>
      <c r="C67" s="25">
        <v>423</v>
      </c>
      <c r="D67" s="40">
        <v>283.39999999999998</v>
      </c>
      <c r="E67" s="40">
        <f t="shared" si="1"/>
        <v>66.997635933806137</v>
      </c>
    </row>
    <row r="68" spans="1:5" ht="30">
      <c r="A68" s="7" t="s">
        <v>137</v>
      </c>
      <c r="B68" s="8" t="s">
        <v>138</v>
      </c>
      <c r="C68" s="25">
        <v>53</v>
      </c>
      <c r="D68" s="40">
        <v>219.5</v>
      </c>
      <c r="E68" s="40">
        <f t="shared" si="1"/>
        <v>414.15094339622647</v>
      </c>
    </row>
    <row r="69" spans="1:5" ht="30">
      <c r="A69" s="7" t="s">
        <v>139</v>
      </c>
      <c r="B69" s="8" t="s">
        <v>140</v>
      </c>
      <c r="C69" s="25">
        <v>504</v>
      </c>
      <c r="D69" s="40">
        <v>400</v>
      </c>
      <c r="E69" s="40">
        <f t="shared" si="1"/>
        <v>79.365079365079367</v>
      </c>
    </row>
    <row r="70" spans="1:5" ht="30">
      <c r="A70" s="7" t="s">
        <v>141</v>
      </c>
      <c r="B70" s="8" t="s">
        <v>142</v>
      </c>
      <c r="C70" s="25">
        <v>0</v>
      </c>
      <c r="D70" s="40">
        <v>0.3</v>
      </c>
      <c r="E70" s="40">
        <v>0</v>
      </c>
    </row>
    <row r="71" spans="1:5" ht="57">
      <c r="A71" s="23" t="s">
        <v>143</v>
      </c>
      <c r="B71" s="24" t="s">
        <v>144</v>
      </c>
      <c r="C71" s="36">
        <f>C72+C75</f>
        <v>6832</v>
      </c>
      <c r="D71" s="30">
        <f>D72+D75</f>
        <v>7742</v>
      </c>
      <c r="E71" s="47">
        <f>D71/C71*100</f>
        <v>113.31967213114753</v>
      </c>
    </row>
    <row r="72" spans="1:5" ht="28.5">
      <c r="A72" s="5" t="s">
        <v>145</v>
      </c>
      <c r="B72" s="6" t="s">
        <v>146</v>
      </c>
      <c r="C72" s="35">
        <f>SUM(C74+C73)</f>
        <v>6800</v>
      </c>
      <c r="D72" s="35">
        <f>SUM(D74+D73)</f>
        <v>6901.8</v>
      </c>
      <c r="E72" s="48">
        <f t="shared" ref="E72:E76" si="2">D72/C72*100</f>
        <v>101.49705882352941</v>
      </c>
    </row>
    <row r="73" spans="1:5" ht="75">
      <c r="A73" s="7" t="s">
        <v>278</v>
      </c>
      <c r="B73" s="8" t="s">
        <v>279</v>
      </c>
      <c r="C73" s="25">
        <v>0</v>
      </c>
      <c r="D73" s="25">
        <v>30.8</v>
      </c>
      <c r="E73" s="40">
        <v>0</v>
      </c>
    </row>
    <row r="74" spans="1:5" ht="45">
      <c r="A74" s="7" t="s">
        <v>147</v>
      </c>
      <c r="B74" s="8" t="s">
        <v>19</v>
      </c>
      <c r="C74" s="25">
        <v>6800</v>
      </c>
      <c r="D74" s="40">
        <v>6871</v>
      </c>
      <c r="E74" s="40">
        <f t="shared" si="2"/>
        <v>101.04411764705883</v>
      </c>
    </row>
    <row r="75" spans="1:5" ht="28.5">
      <c r="A75" s="5" t="s">
        <v>148</v>
      </c>
      <c r="B75" s="6" t="s">
        <v>149</v>
      </c>
      <c r="C75" s="35">
        <f>SUM(C76+C77)</f>
        <v>32</v>
      </c>
      <c r="D75" s="35">
        <f>SUM(D76+D77)</f>
        <v>840.2</v>
      </c>
      <c r="E75" s="48">
        <f t="shared" si="2"/>
        <v>2625.625</v>
      </c>
    </row>
    <row r="76" spans="1:5" ht="60">
      <c r="A76" s="7" t="s">
        <v>150</v>
      </c>
      <c r="B76" s="8" t="s">
        <v>20</v>
      </c>
      <c r="C76" s="25">
        <v>32</v>
      </c>
      <c r="D76" s="40">
        <v>34.700000000000003</v>
      </c>
      <c r="E76" s="40">
        <f t="shared" si="2"/>
        <v>108.43750000000001</v>
      </c>
    </row>
    <row r="77" spans="1:5" ht="30">
      <c r="A77" s="7" t="s">
        <v>151</v>
      </c>
      <c r="B77" s="8" t="s">
        <v>26</v>
      </c>
      <c r="C77" s="25">
        <v>0</v>
      </c>
      <c r="D77" s="40">
        <v>805.5</v>
      </c>
      <c r="E77" s="40">
        <v>0</v>
      </c>
    </row>
    <row r="78" spans="1:5" ht="42.75">
      <c r="A78" s="23" t="s">
        <v>152</v>
      </c>
      <c r="B78" s="24" t="s">
        <v>11</v>
      </c>
      <c r="C78" s="36">
        <f>C79+C81+C84</f>
        <v>25325</v>
      </c>
      <c r="D78" s="30">
        <f>D79+D81+D84</f>
        <v>103189.5</v>
      </c>
      <c r="E78" s="47">
        <f>D78/C78*100</f>
        <v>407.46100691016778</v>
      </c>
    </row>
    <row r="79" spans="1:5" ht="142.5">
      <c r="A79" s="5" t="s">
        <v>153</v>
      </c>
      <c r="B79" s="6" t="s">
        <v>154</v>
      </c>
      <c r="C79" s="35">
        <f>SUM(C80)</f>
        <v>11125</v>
      </c>
      <c r="D79" s="35">
        <f>SUM(D80)</f>
        <v>9274</v>
      </c>
      <c r="E79" s="48">
        <f t="shared" ref="E79:E150" si="3">D79/C79*100</f>
        <v>83.361797752808982</v>
      </c>
    </row>
    <row r="80" spans="1:5" ht="150">
      <c r="A80" s="7" t="s">
        <v>155</v>
      </c>
      <c r="B80" s="8" t="s">
        <v>21</v>
      </c>
      <c r="C80" s="25">
        <v>11125</v>
      </c>
      <c r="D80" s="40">
        <v>9274</v>
      </c>
      <c r="E80" s="40">
        <f t="shared" si="3"/>
        <v>83.361797752808982</v>
      </c>
    </row>
    <row r="81" spans="1:5" ht="57">
      <c r="A81" s="5" t="s">
        <v>156</v>
      </c>
      <c r="B81" s="6" t="s">
        <v>157</v>
      </c>
      <c r="C81" s="35">
        <f>SUM(C82+C83)</f>
        <v>5500</v>
      </c>
      <c r="D81" s="35">
        <f>SUM(D82+D83)</f>
        <v>32554</v>
      </c>
      <c r="E81" s="48">
        <f t="shared" si="3"/>
        <v>591.89090909090908</v>
      </c>
    </row>
    <row r="82" spans="1:5" ht="75">
      <c r="A82" s="7" t="s">
        <v>158</v>
      </c>
      <c r="B82" s="8" t="s">
        <v>159</v>
      </c>
      <c r="C82" s="25">
        <v>5000</v>
      </c>
      <c r="D82" s="40">
        <v>31962.9</v>
      </c>
      <c r="E82" s="40">
        <f t="shared" si="3"/>
        <v>639.25800000000004</v>
      </c>
    </row>
    <row r="83" spans="1:5" ht="90">
      <c r="A83" s="7" t="s">
        <v>160</v>
      </c>
      <c r="B83" s="8" t="s">
        <v>161</v>
      </c>
      <c r="C83" s="25">
        <v>500</v>
      </c>
      <c r="D83" s="40">
        <v>591.1</v>
      </c>
      <c r="E83" s="40">
        <f t="shared" si="3"/>
        <v>118.22000000000001</v>
      </c>
    </row>
    <row r="84" spans="1:5" ht="128.25">
      <c r="A84" s="5" t="s">
        <v>162</v>
      </c>
      <c r="B84" s="6" t="s">
        <v>163</v>
      </c>
      <c r="C84" s="35">
        <f>SUM(C85)</f>
        <v>8700</v>
      </c>
      <c r="D84" s="35">
        <f>SUM(D85)</f>
        <v>61361.5</v>
      </c>
      <c r="E84" s="48">
        <f t="shared" si="3"/>
        <v>705.30459770114942</v>
      </c>
    </row>
    <row r="85" spans="1:5" ht="135">
      <c r="A85" s="7" t="s">
        <v>164</v>
      </c>
      <c r="B85" s="8" t="s">
        <v>165</v>
      </c>
      <c r="C85" s="25">
        <v>8700</v>
      </c>
      <c r="D85" s="40">
        <v>61361.5</v>
      </c>
      <c r="E85" s="40">
        <f t="shared" si="3"/>
        <v>705.30459770114942</v>
      </c>
    </row>
    <row r="86" spans="1:5" ht="28.5">
      <c r="A86" s="23" t="s">
        <v>166</v>
      </c>
      <c r="B86" s="24" t="s">
        <v>12</v>
      </c>
      <c r="C86" s="36">
        <f>SUM(C87:C94)</f>
        <v>12265</v>
      </c>
      <c r="D86" s="30">
        <f>SUM(D87:D94)</f>
        <v>11784.9</v>
      </c>
      <c r="E86" s="47">
        <f>D86/C86*100</f>
        <v>96.085609457806768</v>
      </c>
    </row>
    <row r="87" spans="1:5" ht="60">
      <c r="A87" s="7" t="s">
        <v>259</v>
      </c>
      <c r="B87" s="8" t="s">
        <v>260</v>
      </c>
      <c r="C87" s="25">
        <v>750</v>
      </c>
      <c r="D87" s="40">
        <v>2132.1</v>
      </c>
      <c r="E87" s="40">
        <f t="shared" si="3"/>
        <v>284.27999999999997</v>
      </c>
    </row>
    <row r="88" spans="1:5" ht="60">
      <c r="A88" s="7" t="s">
        <v>280</v>
      </c>
      <c r="B88" s="8" t="s">
        <v>281</v>
      </c>
      <c r="C88" s="25">
        <v>0</v>
      </c>
      <c r="D88" s="40">
        <v>474.6</v>
      </c>
      <c r="E88" s="40">
        <v>0</v>
      </c>
    </row>
    <row r="89" spans="1:5" ht="120">
      <c r="A89" s="7" t="s">
        <v>261</v>
      </c>
      <c r="B89" s="8" t="s">
        <v>262</v>
      </c>
      <c r="C89" s="25">
        <v>0</v>
      </c>
      <c r="D89" s="40">
        <v>1590</v>
      </c>
      <c r="E89" s="40">
        <v>0</v>
      </c>
    </row>
    <row r="90" spans="1:5" ht="75">
      <c r="A90" s="7" t="s">
        <v>282</v>
      </c>
      <c r="B90" s="8" t="s">
        <v>283</v>
      </c>
      <c r="C90" s="25">
        <v>0</v>
      </c>
      <c r="D90" s="40">
        <v>71.400000000000006</v>
      </c>
      <c r="E90" s="40">
        <v>0</v>
      </c>
    </row>
    <row r="91" spans="1:5" ht="60">
      <c r="A91" s="7" t="s">
        <v>167</v>
      </c>
      <c r="B91" s="8" t="s">
        <v>263</v>
      </c>
      <c r="C91" s="25">
        <v>0</v>
      </c>
      <c r="D91" s="40">
        <v>214.1</v>
      </c>
      <c r="E91" s="40">
        <v>0</v>
      </c>
    </row>
    <row r="92" spans="1:5" ht="120">
      <c r="A92" s="7" t="s">
        <v>264</v>
      </c>
      <c r="B92" s="8" t="s">
        <v>168</v>
      </c>
      <c r="C92" s="25">
        <v>11515</v>
      </c>
      <c r="D92" s="40">
        <v>6633.4</v>
      </c>
      <c r="E92" s="40">
        <f t="shared" si="3"/>
        <v>57.606600086843244</v>
      </c>
    </row>
    <row r="93" spans="1:5" ht="135">
      <c r="A93" s="7" t="s">
        <v>265</v>
      </c>
      <c r="B93" s="8" t="s">
        <v>266</v>
      </c>
      <c r="C93" s="25">
        <v>0</v>
      </c>
      <c r="D93" s="40">
        <v>3.6</v>
      </c>
      <c r="E93" s="40">
        <v>0</v>
      </c>
    </row>
    <row r="94" spans="1:5" ht="165">
      <c r="A94" s="7" t="s">
        <v>169</v>
      </c>
      <c r="B94" s="8" t="s">
        <v>170</v>
      </c>
      <c r="C94" s="25">
        <v>0</v>
      </c>
      <c r="D94" s="40">
        <v>665.7</v>
      </c>
      <c r="E94" s="40">
        <v>0</v>
      </c>
    </row>
    <row r="95" spans="1:5" ht="28.5">
      <c r="A95" s="23" t="s">
        <v>171</v>
      </c>
      <c r="B95" s="24" t="s">
        <v>13</v>
      </c>
      <c r="C95" s="30">
        <f>C96+C99</f>
        <v>2000</v>
      </c>
      <c r="D95" s="30">
        <f>D96+D99</f>
        <v>9183.3000000000011</v>
      </c>
      <c r="E95" s="47">
        <f>D95/C95*100</f>
        <v>459.16500000000002</v>
      </c>
    </row>
    <row r="96" spans="1:5">
      <c r="A96" s="5" t="s">
        <v>172</v>
      </c>
      <c r="B96" s="6" t="s">
        <v>173</v>
      </c>
      <c r="C96" s="35">
        <f>C97</f>
        <v>2000</v>
      </c>
      <c r="D96" s="28">
        <f>D97</f>
        <v>8892.6</v>
      </c>
      <c r="E96" s="48">
        <f t="shared" si="3"/>
        <v>444.63</v>
      </c>
    </row>
    <row r="97" spans="1:5" ht="30">
      <c r="A97" s="7" t="s">
        <v>174</v>
      </c>
      <c r="B97" s="8" t="s">
        <v>28</v>
      </c>
      <c r="C97" s="25">
        <v>2000</v>
      </c>
      <c r="D97" s="25">
        <v>8892.6</v>
      </c>
      <c r="E97" s="40">
        <f t="shared" si="3"/>
        <v>444.63</v>
      </c>
    </row>
    <row r="98" spans="1:5" ht="45">
      <c r="A98" s="7" t="s">
        <v>175</v>
      </c>
      <c r="B98" s="8" t="s">
        <v>176</v>
      </c>
      <c r="C98" s="25">
        <v>2000</v>
      </c>
      <c r="D98" s="40">
        <v>8892.6</v>
      </c>
      <c r="E98" s="40">
        <f t="shared" si="3"/>
        <v>444.63</v>
      </c>
    </row>
    <row r="99" spans="1:5">
      <c r="A99" s="5" t="s">
        <v>292</v>
      </c>
      <c r="B99" s="6" t="s">
        <v>293</v>
      </c>
      <c r="C99" s="35">
        <v>0</v>
      </c>
      <c r="D99" s="48">
        <f>SUM(D100+D101+D102+D103)</f>
        <v>290.7</v>
      </c>
      <c r="E99" s="48">
        <v>0</v>
      </c>
    </row>
    <row r="100" spans="1:5" ht="90">
      <c r="A100" s="7" t="s">
        <v>284</v>
      </c>
      <c r="B100" s="8" t="s">
        <v>285</v>
      </c>
      <c r="C100" s="25">
        <v>0</v>
      </c>
      <c r="D100" s="40">
        <v>40.5</v>
      </c>
      <c r="E100" s="40">
        <v>0</v>
      </c>
    </row>
    <row r="101" spans="1:5" ht="75">
      <c r="A101" s="7" t="s">
        <v>286</v>
      </c>
      <c r="B101" s="8" t="s">
        <v>287</v>
      </c>
      <c r="C101" s="25">
        <v>0</v>
      </c>
      <c r="D101" s="40">
        <v>179</v>
      </c>
      <c r="E101" s="40">
        <v>0</v>
      </c>
    </row>
    <row r="102" spans="1:5" ht="75">
      <c r="A102" s="7" t="s">
        <v>288</v>
      </c>
      <c r="B102" s="8" t="s">
        <v>289</v>
      </c>
      <c r="C102" s="25">
        <v>0</v>
      </c>
      <c r="D102" s="40">
        <v>33.4</v>
      </c>
      <c r="E102" s="40">
        <v>0</v>
      </c>
    </row>
    <row r="103" spans="1:5" ht="45">
      <c r="A103" s="7" t="s">
        <v>291</v>
      </c>
      <c r="B103" s="8" t="s">
        <v>290</v>
      </c>
      <c r="C103" s="25">
        <v>0</v>
      </c>
      <c r="D103" s="40">
        <v>37.799999999999997</v>
      </c>
      <c r="E103" s="40">
        <v>0</v>
      </c>
    </row>
    <row r="104" spans="1:5" ht="28.5">
      <c r="A104" s="14" t="s">
        <v>177</v>
      </c>
      <c r="B104" s="15" t="s">
        <v>14</v>
      </c>
      <c r="C104" s="33">
        <f>C105+C157</f>
        <v>3346259.8</v>
      </c>
      <c r="D104" s="26">
        <f>D105+D157+D156</f>
        <v>2595041.1999999997</v>
      </c>
      <c r="E104" s="49">
        <f>D104/C104*100</f>
        <v>77.550499814748392</v>
      </c>
    </row>
    <row r="105" spans="1:5" ht="71.25">
      <c r="A105" s="5" t="s">
        <v>178</v>
      </c>
      <c r="B105" s="6" t="s">
        <v>179</v>
      </c>
      <c r="C105" s="35">
        <f>C106+C108+C135+C152</f>
        <v>3355774.0999999996</v>
      </c>
      <c r="D105" s="28">
        <f>D106+D108+D135+D152</f>
        <v>2626155.9</v>
      </c>
      <c r="E105" s="48">
        <f t="shared" si="3"/>
        <v>78.257827307267206</v>
      </c>
    </row>
    <row r="106" spans="1:5" ht="28.5">
      <c r="A106" s="23" t="s">
        <v>180</v>
      </c>
      <c r="B106" s="24" t="s">
        <v>181</v>
      </c>
      <c r="C106" s="30">
        <f>SUM(C107)</f>
        <v>818</v>
      </c>
      <c r="D106" s="30">
        <f>SUM(D107)</f>
        <v>818</v>
      </c>
      <c r="E106" s="47">
        <f>D106/C106*100</f>
        <v>100</v>
      </c>
    </row>
    <row r="107" spans="1:5" ht="60">
      <c r="A107" s="7" t="s">
        <v>182</v>
      </c>
      <c r="B107" s="8" t="s">
        <v>183</v>
      </c>
      <c r="C107" s="25">
        <v>818</v>
      </c>
      <c r="D107" s="40">
        <v>818</v>
      </c>
      <c r="E107" s="40">
        <f t="shared" si="3"/>
        <v>100</v>
      </c>
    </row>
    <row r="108" spans="1:5" ht="42.75">
      <c r="A108" s="23" t="s">
        <v>184</v>
      </c>
      <c r="B108" s="24" t="s">
        <v>185</v>
      </c>
      <c r="C108" s="36">
        <f>C109+C111+C113+C115+C117+C119+C121+C123+C125+C127+C129+C131+C133</f>
        <v>2114753.5999999996</v>
      </c>
      <c r="D108" s="36">
        <f>D109+D111+D113+D115+D117+D119+D121+D123+D125+D127+D129+D131+D133</f>
        <v>1400651.7999999998</v>
      </c>
      <c r="E108" s="47">
        <f>D108/C108*100</f>
        <v>66.232387546237064</v>
      </c>
    </row>
    <row r="109" spans="1:5" ht="57">
      <c r="A109" s="9" t="s">
        <v>186</v>
      </c>
      <c r="B109" s="10" t="s">
        <v>187</v>
      </c>
      <c r="C109" s="37">
        <f>C110</f>
        <v>838194.6</v>
      </c>
      <c r="D109" s="31">
        <f>D110</f>
        <v>437317.4</v>
      </c>
      <c r="E109" s="48">
        <f t="shared" si="3"/>
        <v>52.173731493855968</v>
      </c>
    </row>
    <row r="110" spans="1:5" ht="60">
      <c r="A110" s="7" t="s">
        <v>188</v>
      </c>
      <c r="B110" s="8" t="s">
        <v>23</v>
      </c>
      <c r="C110" s="25">
        <v>838194.6</v>
      </c>
      <c r="D110" s="40">
        <v>437317.4</v>
      </c>
      <c r="E110" s="40">
        <f t="shared" si="3"/>
        <v>52.173731493855968</v>
      </c>
    </row>
    <row r="111" spans="1:5" ht="156.75">
      <c r="A111" s="5" t="s">
        <v>189</v>
      </c>
      <c r="B111" s="6" t="s">
        <v>190</v>
      </c>
      <c r="C111" s="35">
        <f>C112</f>
        <v>123037.7</v>
      </c>
      <c r="D111" s="28">
        <f>D112</f>
        <v>114528</v>
      </c>
      <c r="E111" s="48">
        <f t="shared" si="3"/>
        <v>93.083664600362326</v>
      </c>
    </row>
    <row r="112" spans="1:5" ht="165">
      <c r="A112" s="7" t="s">
        <v>191</v>
      </c>
      <c r="B112" s="8" t="s">
        <v>192</v>
      </c>
      <c r="C112" s="25">
        <v>123037.7</v>
      </c>
      <c r="D112" s="40">
        <v>114528</v>
      </c>
      <c r="E112" s="40">
        <f t="shared" si="3"/>
        <v>93.083664600362326</v>
      </c>
    </row>
    <row r="113" spans="1:5" ht="142.5">
      <c r="A113" s="9" t="s">
        <v>294</v>
      </c>
      <c r="B113" s="6" t="s">
        <v>295</v>
      </c>
      <c r="C113" s="35">
        <v>79211</v>
      </c>
      <c r="D113" s="48">
        <v>0</v>
      </c>
      <c r="E113" s="48">
        <f t="shared" si="3"/>
        <v>0</v>
      </c>
    </row>
    <row r="114" spans="1:5" ht="120">
      <c r="A114" s="11" t="s">
        <v>296</v>
      </c>
      <c r="B114" s="8" t="s">
        <v>295</v>
      </c>
      <c r="C114" s="25">
        <v>79211</v>
      </c>
      <c r="D114" s="40">
        <v>0</v>
      </c>
      <c r="E114" s="40">
        <f t="shared" si="3"/>
        <v>0</v>
      </c>
    </row>
    <row r="115" spans="1:5" ht="171">
      <c r="A115" s="5" t="s">
        <v>193</v>
      </c>
      <c r="B115" s="10" t="s">
        <v>194</v>
      </c>
      <c r="C115" s="37">
        <f>C116</f>
        <v>181469.6</v>
      </c>
      <c r="D115" s="31">
        <f>D116</f>
        <v>75919.7</v>
      </c>
      <c r="E115" s="48">
        <f t="shared" si="3"/>
        <v>41.836043061757998</v>
      </c>
    </row>
    <row r="116" spans="1:5" ht="165">
      <c r="A116" s="7" t="s">
        <v>195</v>
      </c>
      <c r="B116" s="8" t="s">
        <v>196</v>
      </c>
      <c r="C116" s="25">
        <v>181469.6</v>
      </c>
      <c r="D116" s="40">
        <v>75919.7</v>
      </c>
      <c r="E116" s="40">
        <f t="shared" si="3"/>
        <v>41.836043061757998</v>
      </c>
    </row>
    <row r="117" spans="1:5" ht="128.25">
      <c r="A117" s="9" t="s">
        <v>197</v>
      </c>
      <c r="B117" s="10" t="s">
        <v>198</v>
      </c>
      <c r="C117" s="37">
        <f>C118</f>
        <v>4706.2</v>
      </c>
      <c r="D117" s="31">
        <f>D118</f>
        <v>4235.5</v>
      </c>
      <c r="E117" s="40">
        <f t="shared" si="3"/>
        <v>89.998300114742264</v>
      </c>
    </row>
    <row r="118" spans="1:5" ht="120">
      <c r="A118" s="11" t="s">
        <v>199</v>
      </c>
      <c r="B118" s="12" t="s">
        <v>200</v>
      </c>
      <c r="C118" s="38">
        <v>4706.2</v>
      </c>
      <c r="D118" s="40">
        <v>4235.5</v>
      </c>
      <c r="E118" s="40">
        <f t="shared" si="3"/>
        <v>89.998300114742264</v>
      </c>
    </row>
    <row r="119" spans="1:5" ht="185.25">
      <c r="A119" s="9" t="s">
        <v>201</v>
      </c>
      <c r="B119" s="10" t="s">
        <v>202</v>
      </c>
      <c r="C119" s="37">
        <f>C120</f>
        <v>15474.2</v>
      </c>
      <c r="D119" s="31">
        <f>D120</f>
        <v>15474.2</v>
      </c>
      <c r="E119" s="48">
        <f t="shared" si="3"/>
        <v>100</v>
      </c>
    </row>
    <row r="120" spans="1:5" ht="180">
      <c r="A120" s="11" t="s">
        <v>203</v>
      </c>
      <c r="B120" s="12" t="s">
        <v>204</v>
      </c>
      <c r="C120" s="38">
        <v>15474.2</v>
      </c>
      <c r="D120" s="40">
        <v>15474.2</v>
      </c>
      <c r="E120" s="40">
        <f t="shared" si="3"/>
        <v>100</v>
      </c>
    </row>
    <row r="121" spans="1:5" ht="114">
      <c r="A121" s="9" t="s">
        <v>297</v>
      </c>
      <c r="B121" s="10" t="s">
        <v>298</v>
      </c>
      <c r="C121" s="37">
        <f>SUM(C122)</f>
        <v>911.5</v>
      </c>
      <c r="D121" s="37">
        <f>SUM(D122)</f>
        <v>902.3</v>
      </c>
      <c r="E121" s="48">
        <f t="shared" si="3"/>
        <v>98.99067471201316</v>
      </c>
    </row>
    <row r="122" spans="1:5" ht="105">
      <c r="A122" s="11" t="s">
        <v>299</v>
      </c>
      <c r="B122" s="12" t="s">
        <v>298</v>
      </c>
      <c r="C122" s="38">
        <v>911.5</v>
      </c>
      <c r="D122" s="40">
        <v>902.3</v>
      </c>
      <c r="E122" s="40">
        <f t="shared" si="3"/>
        <v>98.99067471201316</v>
      </c>
    </row>
    <row r="123" spans="1:5" ht="102" customHeight="1">
      <c r="A123" s="9" t="s">
        <v>205</v>
      </c>
      <c r="B123" s="10" t="s">
        <v>27</v>
      </c>
      <c r="C123" s="37">
        <f>C124</f>
        <v>35253</v>
      </c>
      <c r="D123" s="37">
        <f>D124</f>
        <v>30187.200000000001</v>
      </c>
      <c r="E123" s="48">
        <f t="shared" si="3"/>
        <v>85.630159135392731</v>
      </c>
    </row>
    <row r="124" spans="1:5" ht="90" customHeight="1">
      <c r="A124" s="7" t="s">
        <v>206</v>
      </c>
      <c r="B124" s="8" t="s">
        <v>27</v>
      </c>
      <c r="C124" s="25">
        <v>35253</v>
      </c>
      <c r="D124" s="40">
        <v>30187.200000000001</v>
      </c>
      <c r="E124" s="40">
        <f t="shared" si="3"/>
        <v>85.630159135392731</v>
      </c>
    </row>
    <row r="125" spans="1:5" ht="57">
      <c r="A125" s="9" t="s">
        <v>207</v>
      </c>
      <c r="B125" s="10" t="s">
        <v>208</v>
      </c>
      <c r="C125" s="37">
        <f>C126</f>
        <v>9199.7000000000007</v>
      </c>
      <c r="D125" s="31">
        <f>D126</f>
        <v>9199.7000000000007</v>
      </c>
      <c r="E125" s="48">
        <f t="shared" si="3"/>
        <v>100</v>
      </c>
    </row>
    <row r="126" spans="1:5" ht="45">
      <c r="A126" s="7" t="s">
        <v>209</v>
      </c>
      <c r="B126" s="8" t="s">
        <v>24</v>
      </c>
      <c r="C126" s="25">
        <v>9199.7000000000007</v>
      </c>
      <c r="D126" s="40">
        <v>9199.7000000000007</v>
      </c>
      <c r="E126" s="40">
        <f t="shared" si="3"/>
        <v>100</v>
      </c>
    </row>
    <row r="127" spans="1:5" ht="28.5">
      <c r="A127" s="9" t="s">
        <v>210</v>
      </c>
      <c r="B127" s="10" t="s">
        <v>211</v>
      </c>
      <c r="C127" s="37">
        <f>C128</f>
        <v>317</v>
      </c>
      <c r="D127" s="31">
        <f>D128</f>
        <v>317</v>
      </c>
      <c r="E127" s="48">
        <f t="shared" si="3"/>
        <v>100</v>
      </c>
    </row>
    <row r="128" spans="1:5" ht="45">
      <c r="A128" s="7" t="s">
        <v>212</v>
      </c>
      <c r="B128" s="8" t="s">
        <v>39</v>
      </c>
      <c r="C128" s="25">
        <v>317</v>
      </c>
      <c r="D128" s="40">
        <v>317</v>
      </c>
      <c r="E128" s="40">
        <f t="shared" si="3"/>
        <v>100</v>
      </c>
    </row>
    <row r="129" spans="1:5" ht="42.75">
      <c r="A129" s="9" t="s">
        <v>213</v>
      </c>
      <c r="B129" s="10" t="s">
        <v>214</v>
      </c>
      <c r="C129" s="37">
        <f>C130</f>
        <v>1837.4</v>
      </c>
      <c r="D129" s="31">
        <f>D130</f>
        <v>1631.9</v>
      </c>
      <c r="E129" s="48">
        <f t="shared" si="3"/>
        <v>88.815717862196593</v>
      </c>
    </row>
    <row r="130" spans="1:5" ht="45">
      <c r="A130" s="7" t="s">
        <v>215</v>
      </c>
      <c r="B130" s="8" t="s">
        <v>216</v>
      </c>
      <c r="C130" s="25">
        <v>1837.4</v>
      </c>
      <c r="D130" s="40">
        <v>1631.9</v>
      </c>
      <c r="E130" s="40">
        <f t="shared" si="3"/>
        <v>88.815717862196593</v>
      </c>
    </row>
    <row r="131" spans="1:5" ht="57">
      <c r="A131" s="5" t="s">
        <v>300</v>
      </c>
      <c r="B131" s="6" t="s">
        <v>301</v>
      </c>
      <c r="C131" s="35">
        <f>SUM(C132)</f>
        <v>200855.2</v>
      </c>
      <c r="D131" s="35">
        <f>SUM(D132)</f>
        <v>200991.9</v>
      </c>
      <c r="E131" s="48">
        <f t="shared" si="3"/>
        <v>100.06805897980236</v>
      </c>
    </row>
    <row r="132" spans="1:5" ht="60">
      <c r="A132" s="7" t="s">
        <v>302</v>
      </c>
      <c r="B132" s="8" t="s">
        <v>301</v>
      </c>
      <c r="C132" s="25">
        <v>200855.2</v>
      </c>
      <c r="D132" s="40">
        <v>200991.9</v>
      </c>
      <c r="E132" s="40">
        <f t="shared" si="3"/>
        <v>100.06805897980236</v>
      </c>
    </row>
    <row r="133" spans="1:5">
      <c r="A133" s="9" t="s">
        <v>217</v>
      </c>
      <c r="B133" s="10" t="s">
        <v>218</v>
      </c>
      <c r="C133" s="37">
        <f>C134</f>
        <v>624286.5</v>
      </c>
      <c r="D133" s="31">
        <f>D134</f>
        <v>509947</v>
      </c>
      <c r="E133" s="48">
        <f t="shared" si="3"/>
        <v>81.684771334955983</v>
      </c>
    </row>
    <row r="134" spans="1:5" ht="30">
      <c r="A134" s="7" t="s">
        <v>219</v>
      </c>
      <c r="B134" s="8" t="s">
        <v>22</v>
      </c>
      <c r="C134" s="25">
        <v>624286.5</v>
      </c>
      <c r="D134" s="40">
        <v>509947</v>
      </c>
      <c r="E134" s="40">
        <f t="shared" si="3"/>
        <v>81.684771334955983</v>
      </c>
    </row>
    <row r="135" spans="1:5" ht="28.5">
      <c r="A135" s="23" t="s">
        <v>220</v>
      </c>
      <c r="B135" s="24" t="s">
        <v>221</v>
      </c>
      <c r="C135" s="36">
        <f>C136+C138+C140+C142+C144+C146+C150+C148</f>
        <v>1211507.2</v>
      </c>
      <c r="D135" s="36">
        <f>D136+D138+D140+D142+D144+D146+D150+D148</f>
        <v>1197683</v>
      </c>
      <c r="E135" s="47">
        <f>D135/C135*100</f>
        <v>98.858925477289787</v>
      </c>
    </row>
    <row r="136" spans="1:5" ht="71.25">
      <c r="A136" s="9" t="s">
        <v>222</v>
      </c>
      <c r="B136" s="10" t="s">
        <v>223</v>
      </c>
      <c r="C136" s="37">
        <f>C137</f>
        <v>20347</v>
      </c>
      <c r="D136" s="31">
        <f>D137</f>
        <v>20274.8</v>
      </c>
      <c r="E136" s="48">
        <f t="shared" si="3"/>
        <v>99.645156534132795</v>
      </c>
    </row>
    <row r="137" spans="1:5" ht="60">
      <c r="A137" s="7" t="s">
        <v>224</v>
      </c>
      <c r="B137" s="8" t="s">
        <v>225</v>
      </c>
      <c r="C137" s="25">
        <v>20347</v>
      </c>
      <c r="D137" s="40">
        <v>20274.8</v>
      </c>
      <c r="E137" s="40">
        <f t="shared" si="3"/>
        <v>99.645156534132795</v>
      </c>
    </row>
    <row r="138" spans="1:5" ht="57">
      <c r="A138" s="9" t="s">
        <v>226</v>
      </c>
      <c r="B138" s="10" t="s">
        <v>227</v>
      </c>
      <c r="C138" s="37">
        <f>C139</f>
        <v>28173</v>
      </c>
      <c r="D138" s="31">
        <f>D139</f>
        <v>28656.5</v>
      </c>
      <c r="E138" s="48">
        <f t="shared" si="3"/>
        <v>101.71618216022434</v>
      </c>
    </row>
    <row r="139" spans="1:5" ht="60">
      <c r="A139" s="7" t="s">
        <v>228</v>
      </c>
      <c r="B139" s="8" t="s">
        <v>229</v>
      </c>
      <c r="C139" s="25">
        <v>28173</v>
      </c>
      <c r="D139" s="40">
        <v>28656.5</v>
      </c>
      <c r="E139" s="40">
        <f t="shared" si="3"/>
        <v>101.71618216022434</v>
      </c>
    </row>
    <row r="140" spans="1:5" ht="128.25">
      <c r="A140" s="9" t="s">
        <v>230</v>
      </c>
      <c r="B140" s="10" t="s">
        <v>231</v>
      </c>
      <c r="C140" s="37">
        <f>C141</f>
        <v>20809</v>
      </c>
      <c r="D140" s="31">
        <f>D141</f>
        <v>14262.5</v>
      </c>
      <c r="E140" s="48">
        <f t="shared" si="3"/>
        <v>68.540054783987699</v>
      </c>
    </row>
    <row r="141" spans="1:5" ht="120">
      <c r="A141" s="7" t="s">
        <v>232</v>
      </c>
      <c r="B141" s="8" t="s">
        <v>233</v>
      </c>
      <c r="C141" s="25">
        <v>20809</v>
      </c>
      <c r="D141" s="40">
        <v>14262.5</v>
      </c>
      <c r="E141" s="40">
        <f t="shared" si="3"/>
        <v>68.540054783987699</v>
      </c>
    </row>
    <row r="142" spans="1:5" ht="128.25">
      <c r="A142" s="9" t="s">
        <v>234</v>
      </c>
      <c r="B142" s="10" t="s">
        <v>235</v>
      </c>
      <c r="C142" s="37">
        <f>C143</f>
        <v>59597</v>
      </c>
      <c r="D142" s="31">
        <f>D143</f>
        <v>59596.7</v>
      </c>
      <c r="E142" s="48">
        <f t="shared" si="3"/>
        <v>99.999496618957323</v>
      </c>
    </row>
    <row r="143" spans="1:5" ht="105">
      <c r="A143" s="7" t="s">
        <v>31</v>
      </c>
      <c r="B143" s="8" t="s">
        <v>236</v>
      </c>
      <c r="C143" s="25">
        <v>59597</v>
      </c>
      <c r="D143" s="40">
        <v>59596.7</v>
      </c>
      <c r="E143" s="40">
        <f t="shared" si="3"/>
        <v>99.999496618957323</v>
      </c>
    </row>
    <row r="144" spans="1:5" ht="71.25">
      <c r="A144" s="9" t="s">
        <v>237</v>
      </c>
      <c r="B144" s="10" t="s">
        <v>238</v>
      </c>
      <c r="C144" s="37">
        <f>C145</f>
        <v>5278</v>
      </c>
      <c r="D144" s="31">
        <f>D145</f>
        <v>5278</v>
      </c>
      <c r="E144" s="40">
        <f t="shared" si="3"/>
        <v>100</v>
      </c>
    </row>
    <row r="145" spans="1:5" ht="60">
      <c r="A145" s="7" t="s">
        <v>32</v>
      </c>
      <c r="B145" s="8" t="s">
        <v>25</v>
      </c>
      <c r="C145" s="25">
        <v>5278</v>
      </c>
      <c r="D145" s="40">
        <v>5278</v>
      </c>
      <c r="E145" s="40">
        <f t="shared" si="3"/>
        <v>100</v>
      </c>
    </row>
    <row r="146" spans="1:5" ht="99.75">
      <c r="A146" s="9" t="s">
        <v>239</v>
      </c>
      <c r="B146" s="10" t="s">
        <v>240</v>
      </c>
      <c r="C146" s="37">
        <f>C147</f>
        <v>666</v>
      </c>
      <c r="D146" s="31">
        <f>D147</f>
        <v>476.9</v>
      </c>
      <c r="E146" s="48">
        <f t="shared" si="3"/>
        <v>71.606606606606604</v>
      </c>
    </row>
    <row r="147" spans="1:5" ht="90">
      <c r="A147" s="7" t="s">
        <v>33</v>
      </c>
      <c r="B147" s="8" t="s">
        <v>241</v>
      </c>
      <c r="C147" s="25">
        <v>666</v>
      </c>
      <c r="D147" s="40">
        <v>476.9</v>
      </c>
      <c r="E147" s="40">
        <f t="shared" si="3"/>
        <v>71.606606606606604</v>
      </c>
    </row>
    <row r="148" spans="1:5" ht="128.25">
      <c r="A148" s="5" t="s">
        <v>242</v>
      </c>
      <c r="B148" s="6" t="s">
        <v>243</v>
      </c>
      <c r="C148" s="35">
        <f>C149</f>
        <v>28118</v>
      </c>
      <c r="D148" s="28">
        <f>D149</f>
        <v>26714</v>
      </c>
      <c r="E148" s="48">
        <f t="shared" si="3"/>
        <v>95.006757237356851</v>
      </c>
    </row>
    <row r="149" spans="1:5" ht="105">
      <c r="A149" s="7" t="s">
        <v>244</v>
      </c>
      <c r="B149" s="8" t="s">
        <v>29</v>
      </c>
      <c r="C149" s="25">
        <v>28118</v>
      </c>
      <c r="D149" s="40">
        <v>26714</v>
      </c>
      <c r="E149" s="40">
        <f t="shared" si="3"/>
        <v>95.006757237356851</v>
      </c>
    </row>
    <row r="150" spans="1:5">
      <c r="A150" s="9" t="s">
        <v>245</v>
      </c>
      <c r="B150" s="10" t="s">
        <v>246</v>
      </c>
      <c r="C150" s="37">
        <f>C151</f>
        <v>1048519.2</v>
      </c>
      <c r="D150" s="31">
        <f>D151</f>
        <v>1042423.6</v>
      </c>
      <c r="E150" s="48">
        <f t="shared" si="3"/>
        <v>99.418646792543242</v>
      </c>
    </row>
    <row r="151" spans="1:5" ht="30">
      <c r="A151" s="7" t="s">
        <v>34</v>
      </c>
      <c r="B151" s="8" t="s">
        <v>247</v>
      </c>
      <c r="C151" s="25">
        <v>1048519.2</v>
      </c>
      <c r="D151" s="40">
        <v>1042423.6</v>
      </c>
      <c r="E151" s="40">
        <f t="shared" ref="E151:E155" si="4">D151/C151*100</f>
        <v>99.418646792543242</v>
      </c>
    </row>
    <row r="152" spans="1:5">
      <c r="A152" s="23" t="s">
        <v>30</v>
      </c>
      <c r="B152" s="24" t="s">
        <v>248</v>
      </c>
      <c r="C152" s="36">
        <f>C155+C153+C154</f>
        <v>28695.3</v>
      </c>
      <c r="D152" s="36">
        <f>D155+D153+D154</f>
        <v>27003.1</v>
      </c>
      <c r="E152" s="47">
        <f>D152/C152*100</f>
        <v>94.102867020034637</v>
      </c>
    </row>
    <row r="153" spans="1:5" ht="120">
      <c r="A153" s="7" t="s">
        <v>303</v>
      </c>
      <c r="B153" s="12" t="s">
        <v>304</v>
      </c>
      <c r="C153" s="38">
        <v>940</v>
      </c>
      <c r="D153" s="38">
        <v>940</v>
      </c>
      <c r="E153" s="40">
        <f t="shared" si="4"/>
        <v>100</v>
      </c>
    </row>
    <row r="154" spans="1:5" ht="60">
      <c r="A154" s="7" t="s">
        <v>305</v>
      </c>
      <c r="B154" s="12" t="s">
        <v>306</v>
      </c>
      <c r="C154" s="38">
        <v>0</v>
      </c>
      <c r="D154" s="38">
        <v>137.5</v>
      </c>
      <c r="E154" s="40">
        <v>0</v>
      </c>
    </row>
    <row r="155" spans="1:5" ht="45">
      <c r="A155" s="7" t="s">
        <v>249</v>
      </c>
      <c r="B155" s="8" t="s">
        <v>250</v>
      </c>
      <c r="C155" s="25">
        <v>27755.3</v>
      </c>
      <c r="D155" s="40">
        <v>25925.599999999999</v>
      </c>
      <c r="E155" s="40">
        <f t="shared" si="4"/>
        <v>93.407745547697203</v>
      </c>
    </row>
    <row r="156" spans="1:5" ht="114">
      <c r="A156" s="23" t="s">
        <v>267</v>
      </c>
      <c r="B156" s="24" t="s">
        <v>268</v>
      </c>
      <c r="C156" s="36">
        <v>0</v>
      </c>
      <c r="D156" s="47">
        <v>334.8</v>
      </c>
      <c r="E156" s="47">
        <v>0</v>
      </c>
    </row>
    <row r="157" spans="1:5" ht="85.5">
      <c r="A157" s="23" t="s">
        <v>251</v>
      </c>
      <c r="B157" s="24" t="s">
        <v>252</v>
      </c>
      <c r="C157" s="36">
        <v>-9514.2999999999993</v>
      </c>
      <c r="D157" s="30">
        <v>-31449.5</v>
      </c>
      <c r="E157" s="47">
        <v>0</v>
      </c>
    </row>
    <row r="158" spans="1:5">
      <c r="A158" s="51" t="s">
        <v>253</v>
      </c>
      <c r="B158" s="52"/>
      <c r="C158" s="39">
        <f>C6+C104</f>
        <v>5800099.5</v>
      </c>
      <c r="D158" s="32">
        <f>D6+D104</f>
        <v>5250655.5999999996</v>
      </c>
      <c r="E158" s="50">
        <f>D158/C158*100</f>
        <v>90.526991821433398</v>
      </c>
    </row>
  </sheetData>
  <mergeCells count="3">
    <mergeCell ref="A158:B158"/>
    <mergeCell ref="D1:E1"/>
    <mergeCell ref="A2:E2"/>
  </mergeCells>
  <pageMargins left="0.31496062992125984" right="0" top="0" bottom="0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Королева ЛН</cp:lastModifiedBy>
  <cp:lastPrinted>2022-05-26T12:30:05Z</cp:lastPrinted>
  <dcterms:created xsi:type="dcterms:W3CDTF">2018-03-13T14:25:32Z</dcterms:created>
  <dcterms:modified xsi:type="dcterms:W3CDTF">2023-02-27T07:06:28Z</dcterms:modified>
</cp:coreProperties>
</file>