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8 Источники 2021-2023 (декаб)" sheetId="1" r:id="rId1"/>
  </sheets>
  <definedNames>
    <definedName name="_xlnm.Print_Titles" localSheetId="0">'№ 8 Источники 2021-2023 (декаб)'!$16:$18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/>
  <c r="L19" l="1"/>
  <c r="N19" l="1"/>
  <c r="M19"/>
  <c r="L26" l="1"/>
  <c r="L35" s="1"/>
  <c r="L23" l="1"/>
  <c r="L20"/>
  <c r="L41" l="1"/>
  <c r="N20" l="1"/>
  <c r="M20"/>
  <c r="M48" l="1"/>
  <c r="N48"/>
  <c r="M47"/>
  <c r="N47"/>
  <c r="M44"/>
  <c r="M43" s="1"/>
  <c r="N44"/>
  <c r="N43" s="1"/>
  <c r="M45"/>
  <c r="N45"/>
  <c r="M41"/>
  <c r="M40" s="1"/>
  <c r="N41"/>
  <c r="N40" s="1"/>
  <c r="M37"/>
  <c r="N37"/>
  <c r="M31"/>
  <c r="N31"/>
  <c r="L31"/>
  <c r="M29"/>
  <c r="M28" s="1"/>
  <c r="M27" s="1"/>
  <c r="N29"/>
  <c r="L29"/>
  <c r="M24" s="1"/>
  <c r="L28" l="1"/>
  <c r="M26" s="1"/>
  <c r="N28"/>
  <c r="N27" s="1"/>
  <c r="N39"/>
  <c r="N36" s="1"/>
  <c r="M39"/>
  <c r="M36" s="1"/>
  <c r="L27" l="1"/>
  <c r="M35"/>
  <c r="M25"/>
  <c r="M34"/>
  <c r="N26"/>
  <c r="N24"/>
  <c r="L25"/>
  <c r="L22" s="1"/>
  <c r="L37"/>
  <c r="L44"/>
  <c r="L43" s="1"/>
  <c r="L45"/>
  <c r="L34" s="1"/>
  <c r="L33" s="1"/>
  <c r="L47"/>
  <c r="L48"/>
  <c r="N35" l="1"/>
  <c r="N25"/>
  <c r="N34"/>
  <c r="N23"/>
  <c r="L39"/>
  <c r="L36" s="1"/>
  <c r="L40"/>
  <c r="N22" l="1"/>
  <c r="N33"/>
  <c r="L21"/>
  <c r="M23"/>
  <c r="M22" s="1"/>
  <c r="M33"/>
  <c r="M21" l="1"/>
  <c r="N21"/>
</calcChain>
</file>

<file path=xl/sharedStrings.xml><?xml version="1.0" encoding="utf-8"?>
<sst xmlns="http://schemas.openxmlformats.org/spreadsheetml/2006/main" count="277" uniqueCount="77">
  <si>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</si>
  <si>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</si>
  <si>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</si>
  <si>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</si>
  <si>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</si>
  <si>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</si>
  <si>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</si>
  <si>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</si>
  <si>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</si>
  <si>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</si>
  <si>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</si>
  <si>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</si>
  <si>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</si>
  <si>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</si>
  <si>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</si>
  <si>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</si>
  <si>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</si>
  <si>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</si>
  <si>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</si>
  <si>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</si>
  <si>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</si>
  <si>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</si>
  <si>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</si>
  <si>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</si>
  <si>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</si>
  <si>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</si>
  <si>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</si>
  <si>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</si>
  <si>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</si>
  <si>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</si>
  <si>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</si>
  <si>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</si>
  <si>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</si>
  <si>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</si>
  <si>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</si>
  <si>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</si>
  <si>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</si>
  <si>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</si>
  <si>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</si>
  <si>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</si>
  <si>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</si>
  <si>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</si>
  <si>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</si>
  <si>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</si>
  <si>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</si>
  <si>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</si>
  <si>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</si>
  <si>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</si>
  <si>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</si>
  <si>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</si>
  <si>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</si>
  <si>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</si>
  <si>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</si>
  <si>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</si>
  <si>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</si>
  <si>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</si>
  <si>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</si>
  <si>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</si>
  <si>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</si>
  <si>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</si>
  <si>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</si>
  <si>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</si>
  <si>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</si>
  <si>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</si>
  <si>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</si>
  <si>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</si>
  <si>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</si>
  <si>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</si>
  <si>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</si>
  <si>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</si>
  <si>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</si>
  <si>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</si>
  <si>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</si>
  <si>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</si>
  <si>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</si>
  <si>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Источники  внутреннего финансирования дефицита бюджета Рузского городского округа</t>
  </si>
  <si>
    <t>от  "15"  декабря 2021  года № 595/71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</si>
</sst>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84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165" fontId="25" fillId="0" borderId="0" xfId="0" applyNumberFormat="1" applyFont="1" applyBorder="1" applyAlignment="1">
      <alignment wrapText="1"/>
    </xf>
    <xf numFmtId="165" fontId="25" fillId="0" borderId="0" xfId="0" applyNumberFormat="1" applyFont="1" applyBorder="1" applyAlignment="1">
      <alignment horizontal="right" wrapText="1"/>
    </xf>
    <xf numFmtId="165" fontId="25" fillId="0" borderId="0" xfId="0" applyNumberFormat="1" applyFont="1" applyBorder="1" applyAlignment="1">
      <alignment horizontal="left" wrapText="1"/>
    </xf>
    <xf numFmtId="164" fontId="25" fillId="0" borderId="0" xfId="2" applyFont="1" applyBorder="1" applyAlignment="1"/>
    <xf numFmtId="165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5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right" wrapText="1"/>
    </xf>
    <xf numFmtId="165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165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5" fontId="25" fillId="0" borderId="0" xfId="0" applyNumberFormat="1" applyFont="1" applyBorder="1" applyAlignment="1">
      <alignment vertical="center"/>
    </xf>
    <xf numFmtId="165" fontId="25" fillId="0" borderId="0" xfId="0" applyNumberFormat="1" applyFont="1" applyBorder="1" applyAlignment="1"/>
    <xf numFmtId="165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165" fontId="28" fillId="26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horizontal="right" wrapText="1"/>
    </xf>
    <xf numFmtId="165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165" fontId="27" fillId="0" borderId="0" xfId="0" applyNumberFormat="1" applyFont="1" applyBorder="1" applyAlignment="1">
      <alignment horizontal="right" vertical="center" wrapText="1"/>
    </xf>
    <xf numFmtId="165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165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32" fillId="0" borderId="3" xfId="0" applyNumberFormat="1" applyFont="1" applyBorder="1" applyAlignment="1">
      <alignment horizontal="right" wrapText="1"/>
    </xf>
    <xf numFmtId="165" fontId="32" fillId="0" borderId="3" xfId="0" applyNumberFormat="1" applyFont="1" applyBorder="1" applyAlignment="1">
      <alignment horizontal="left" vertical="top" wrapText="1"/>
    </xf>
    <xf numFmtId="165" fontId="32" fillId="29" borderId="3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vertical="center" wrapText="1"/>
    </xf>
    <xf numFmtId="4" fontId="32" fillId="29" borderId="3" xfId="0" applyNumberFormat="1" applyFont="1" applyFill="1" applyBorder="1" applyAlignment="1">
      <alignment vertical="center" wrapText="1"/>
    </xf>
    <xf numFmtId="49" fontId="33" fillId="0" borderId="3" xfId="0" applyNumberFormat="1" applyFont="1" applyBorder="1" applyAlignment="1">
      <alignment horizontal="right" wrapText="1"/>
    </xf>
    <xf numFmtId="49" fontId="33" fillId="0" borderId="3" xfId="0" applyNumberFormat="1" applyFont="1" applyBorder="1" applyAlignment="1">
      <alignment horizontal="left" wrapText="1"/>
    </xf>
    <xf numFmtId="165" fontId="33" fillId="0" borderId="3" xfId="0" applyNumberFormat="1" applyFont="1" applyBorder="1" applyAlignment="1">
      <alignment vertical="top" wrapText="1"/>
    </xf>
    <xf numFmtId="4" fontId="33" fillId="0" borderId="3" xfId="0" applyNumberFormat="1" applyFont="1" applyFill="1" applyBorder="1" applyAlignment="1">
      <alignment horizontal="right" vertical="center" wrapText="1"/>
    </xf>
    <xf numFmtId="49" fontId="33" fillId="0" borderId="3" xfId="0" applyNumberFormat="1" applyFont="1" applyBorder="1" applyAlignment="1">
      <alignment horizontal="right" vertical="top" wrapText="1"/>
    </xf>
    <xf numFmtId="49" fontId="33" fillId="0" borderId="3" xfId="0" applyNumberFormat="1" applyFont="1" applyBorder="1" applyAlignment="1">
      <alignment horizontal="left" vertical="top" wrapText="1"/>
    </xf>
    <xf numFmtId="49" fontId="32" fillId="0" borderId="3" xfId="0" applyNumberFormat="1" applyFont="1" applyBorder="1" applyAlignment="1">
      <alignment horizontal="right" vertical="top" wrapText="1"/>
    </xf>
    <xf numFmtId="49" fontId="32" fillId="0" borderId="3" xfId="0" applyNumberFormat="1" applyFont="1" applyBorder="1" applyAlignment="1">
      <alignment horizontal="left" vertical="top" wrapText="1"/>
    </xf>
    <xf numFmtId="165" fontId="32" fillId="0" borderId="3" xfId="0" applyNumberFormat="1" applyFont="1" applyBorder="1" applyAlignment="1">
      <alignment vertical="top" wrapText="1"/>
    </xf>
    <xf numFmtId="4" fontId="32" fillId="0" borderId="3" xfId="0" applyNumberFormat="1" applyFont="1" applyFill="1" applyBorder="1" applyAlignment="1">
      <alignment horizontal="right" vertical="center" wrapText="1"/>
    </xf>
    <xf numFmtId="49" fontId="32" fillId="0" borderId="3" xfId="0" applyNumberFormat="1" applyFont="1" applyFill="1" applyBorder="1" applyAlignment="1">
      <alignment horizontal="right" vertical="top" wrapText="1"/>
    </xf>
    <xf numFmtId="4" fontId="32" fillId="0" borderId="3" xfId="0" applyNumberFormat="1" applyFont="1" applyBorder="1" applyAlignment="1">
      <alignment vertical="center" wrapText="1"/>
    </xf>
    <xf numFmtId="4" fontId="32" fillId="3" borderId="3" xfId="0" applyNumberFormat="1" applyFont="1" applyFill="1" applyBorder="1" applyAlignment="1">
      <alignment horizontal="right" vertical="center" wrapText="1"/>
    </xf>
    <xf numFmtId="4" fontId="33" fillId="3" borderId="3" xfId="0" applyNumberFormat="1" applyFont="1" applyFill="1" applyBorder="1" applyAlignment="1">
      <alignment horizontal="right" vertical="center" wrapText="1"/>
    </xf>
    <xf numFmtId="4" fontId="33" fillId="29" borderId="3" xfId="0" applyNumberFormat="1" applyFont="1" applyFill="1" applyBorder="1" applyAlignment="1">
      <alignment horizontal="right" vertical="center" wrapText="1"/>
    </xf>
    <xf numFmtId="4" fontId="32" fillId="29" borderId="3" xfId="0" applyNumberFormat="1" applyFont="1" applyFill="1" applyBorder="1" applyAlignment="1">
      <alignment horizontal="right" vertical="center" wrapText="1"/>
    </xf>
    <xf numFmtId="4" fontId="33" fillId="0" borderId="3" xfId="0" applyNumberFormat="1" applyFont="1" applyBorder="1" applyAlignment="1">
      <alignment horizontal="right" vertical="center" wrapText="1"/>
    </xf>
    <xf numFmtId="4" fontId="32" fillId="0" borderId="3" xfId="0" applyNumberFormat="1" applyFont="1" applyBorder="1" applyAlignment="1">
      <alignment horizontal="right" vertical="center" wrapText="1"/>
    </xf>
    <xf numFmtId="49" fontId="32" fillId="0" borderId="3" xfId="0" applyNumberFormat="1" applyFont="1" applyBorder="1" applyAlignment="1">
      <alignment horizontal="right" wrapText="1"/>
    </xf>
    <xf numFmtId="49" fontId="32" fillId="0" borderId="3" xfId="0" applyNumberFormat="1" applyFont="1" applyBorder="1" applyAlignment="1">
      <alignment horizontal="left" wrapText="1"/>
    </xf>
    <xf numFmtId="165" fontId="32" fillId="0" borderId="3" xfId="0" applyNumberFormat="1" applyFont="1" applyBorder="1" applyAlignment="1">
      <alignment horizontal="right" vertical="center" wrapText="1"/>
    </xf>
    <xf numFmtId="165" fontId="32" fillId="0" borderId="3" xfId="0" applyNumberFormat="1" applyFont="1" applyBorder="1" applyAlignment="1">
      <alignment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5" fontId="25" fillId="0" borderId="0" xfId="0" applyNumberFormat="1" applyFont="1" applyBorder="1" applyAlignment="1">
      <alignment horizontal="right" vertical="center" wrapText="1"/>
    </xf>
    <xf numFmtId="165" fontId="28" fillId="27" borderId="4" xfId="0" applyNumberFormat="1" applyFont="1" applyFill="1" applyBorder="1" applyAlignment="1">
      <alignment horizontal="center" vertical="center" wrapText="1"/>
    </xf>
    <xf numFmtId="165" fontId="28" fillId="27" borderId="5" xfId="0" applyNumberFormat="1" applyFont="1" applyFill="1" applyBorder="1" applyAlignment="1">
      <alignment horizontal="center" vertical="center" wrapText="1"/>
    </xf>
    <xf numFmtId="165" fontId="28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5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5" fontId="28" fillId="27" borderId="3" xfId="0" applyNumberFormat="1" applyFont="1" applyFill="1" applyBorder="1" applyAlignment="1">
      <alignment horizontal="center" vertical="center" wrapText="1"/>
    </xf>
    <xf numFmtId="165" fontId="28" fillId="26" borderId="4" xfId="0" applyNumberFormat="1" applyFont="1" applyFill="1" applyBorder="1" applyAlignment="1">
      <alignment horizontal="center" wrapText="1"/>
    </xf>
    <xf numFmtId="165" fontId="28" fillId="26" borderId="5" xfId="0" applyNumberFormat="1" applyFont="1" applyFill="1" applyBorder="1" applyAlignment="1">
      <alignment horizontal="center" wrapText="1"/>
    </xf>
    <xf numFmtId="165" fontId="28" fillId="26" borderId="6" xfId="0" applyNumberFormat="1" applyFont="1" applyFill="1" applyBorder="1" applyAlignment="1">
      <alignment horizontal="center" wrapText="1"/>
    </xf>
    <xf numFmtId="165" fontId="28" fillId="28" borderId="20" xfId="0" applyNumberFormat="1" applyFont="1" applyFill="1" applyBorder="1" applyAlignment="1">
      <alignment horizontal="center" vertical="center" wrapText="1"/>
    </xf>
    <xf numFmtId="165" fontId="28" fillId="28" borderId="17" xfId="0" applyNumberFormat="1" applyFont="1" applyFill="1" applyBorder="1" applyAlignment="1">
      <alignment horizontal="center" vertical="center" wrapText="1"/>
    </xf>
    <xf numFmtId="165" fontId="28" fillId="30" borderId="4" xfId="0" applyNumberFormat="1" applyFont="1" applyFill="1" applyBorder="1" applyAlignment="1">
      <alignment horizontal="center" vertical="center" wrapText="1"/>
    </xf>
    <xf numFmtId="165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5"/>
  <sheetViews>
    <sheetView tabSelected="1" topLeftCell="C1" zoomScale="90" zoomScaleNormal="90" workbookViewId="0">
      <selection activeCell="K5" sqref="K5"/>
    </sheetView>
  </sheetViews>
  <sheetFormatPr defaultColWidth="6.42578125" defaultRowHeight="12.75"/>
  <cols>
    <col min="1" max="2" width="0" style="2" hidden="1" customWidth="1"/>
    <col min="3" max="3" width="8.85546875" style="3" bestFit="1" customWidth="1"/>
    <col min="4" max="8" width="4.42578125" style="3" customWidth="1"/>
    <col min="9" max="9" width="6.140625" style="3" customWidth="1"/>
    <col min="10" max="10" width="6.140625" style="4" customWidth="1"/>
    <col min="11" max="11" width="72.140625" style="2" customWidth="1"/>
    <col min="12" max="12" width="20" style="32" customWidth="1"/>
    <col min="13" max="14" width="20" style="6" customWidth="1"/>
    <col min="15" max="15" width="12.7109375" style="2" bestFit="1" customWidth="1"/>
    <col min="16" max="16" width="6.42578125" style="2"/>
    <col min="17" max="17" width="8.140625" style="2" bestFit="1" customWidth="1"/>
    <col min="18" max="16384" width="6.42578125" style="2"/>
  </cols>
  <sheetData>
    <row r="1" spans="3:14">
      <c r="L1" s="64" t="s">
        <v>71</v>
      </c>
      <c r="M1" s="64"/>
      <c r="N1" s="64"/>
    </row>
    <row r="2" spans="3:14">
      <c r="L2" s="64" t="s">
        <v>0</v>
      </c>
      <c r="M2" s="64"/>
      <c r="N2" s="64"/>
    </row>
    <row r="3" spans="3:14">
      <c r="L3" s="64" t="s">
        <v>55</v>
      </c>
      <c r="M3" s="64"/>
      <c r="N3" s="64"/>
    </row>
    <row r="4" spans="3:14">
      <c r="L4" s="64" t="s">
        <v>76</v>
      </c>
      <c r="M4" s="64"/>
      <c r="N4" s="64"/>
    </row>
    <row r="6" spans="3:14">
      <c r="L6" s="64" t="s">
        <v>54</v>
      </c>
      <c r="M6" s="64"/>
      <c r="N6" s="64"/>
    </row>
    <row r="7" spans="3:14">
      <c r="L7" s="64" t="s">
        <v>0</v>
      </c>
      <c r="M7" s="64"/>
      <c r="N7" s="64"/>
    </row>
    <row r="8" spans="3:14">
      <c r="L8" s="64" t="s">
        <v>55</v>
      </c>
      <c r="M8" s="64"/>
      <c r="N8" s="64"/>
    </row>
    <row r="9" spans="3:14">
      <c r="L9" s="64" t="s">
        <v>59</v>
      </c>
      <c r="M9" s="64"/>
      <c r="N9" s="64"/>
    </row>
    <row r="10" spans="3:14">
      <c r="L10" s="64"/>
      <c r="M10" s="64"/>
      <c r="N10" s="64"/>
    </row>
    <row r="11" spans="3:14">
      <c r="K11" s="5"/>
      <c r="L11" s="27"/>
    </row>
    <row r="12" spans="3:14" ht="15.75">
      <c r="C12" s="83" t="s">
        <v>75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3:14" ht="15.75">
      <c r="C13" s="83" t="s">
        <v>56</v>
      </c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</row>
    <row r="14" spans="3:14">
      <c r="K14" s="7"/>
      <c r="L14" s="6"/>
    </row>
    <row r="15" spans="3:14" ht="12.75" customHeight="1">
      <c r="C15" s="72" t="s">
        <v>57</v>
      </c>
      <c r="D15" s="72"/>
      <c r="E15" s="72"/>
      <c r="F15" s="72"/>
      <c r="G15" s="72"/>
      <c r="H15" s="72"/>
      <c r="I15" s="72"/>
      <c r="K15" s="8"/>
    </row>
    <row r="16" spans="3:14" ht="37.5" customHeight="1">
      <c r="C16" s="65" t="s">
        <v>60</v>
      </c>
      <c r="D16" s="66"/>
      <c r="E16" s="66"/>
      <c r="F16" s="66"/>
      <c r="G16" s="66"/>
      <c r="H16" s="66"/>
      <c r="I16" s="66"/>
      <c r="J16" s="67"/>
      <c r="K16" s="73" t="s">
        <v>1</v>
      </c>
      <c r="L16" s="75" t="s">
        <v>2</v>
      </c>
      <c r="M16" s="75"/>
      <c r="N16" s="75"/>
    </row>
    <row r="17" spans="3:14" ht="78" customHeight="1">
      <c r="C17" s="70" t="s">
        <v>61</v>
      </c>
      <c r="D17" s="69" t="s">
        <v>62</v>
      </c>
      <c r="E17" s="69" t="s">
        <v>63</v>
      </c>
      <c r="F17" s="68" t="s">
        <v>65</v>
      </c>
      <c r="G17" s="68"/>
      <c r="H17" s="68"/>
      <c r="I17" s="68" t="s">
        <v>66</v>
      </c>
      <c r="J17" s="68"/>
      <c r="K17" s="73"/>
      <c r="L17" s="79" t="s">
        <v>52</v>
      </c>
      <c r="M17" s="81" t="s">
        <v>70</v>
      </c>
      <c r="N17" s="82"/>
    </row>
    <row r="18" spans="3:14" ht="51.75" customHeight="1">
      <c r="C18" s="71"/>
      <c r="D18" s="69"/>
      <c r="E18" s="69"/>
      <c r="F18" s="33" t="s">
        <v>3</v>
      </c>
      <c r="G18" s="33" t="s">
        <v>4</v>
      </c>
      <c r="H18" s="33" t="s">
        <v>64</v>
      </c>
      <c r="I18" s="33" t="s">
        <v>67</v>
      </c>
      <c r="J18" s="33" t="s">
        <v>68</v>
      </c>
      <c r="K18" s="74"/>
      <c r="L18" s="80"/>
      <c r="M18" s="34" t="s">
        <v>53</v>
      </c>
      <c r="N18" s="34" t="s">
        <v>58</v>
      </c>
    </row>
    <row r="19" spans="3:14" s="9" customFormat="1" ht="25.5" customHeight="1">
      <c r="C19" s="76"/>
      <c r="D19" s="77"/>
      <c r="E19" s="77"/>
      <c r="F19" s="77"/>
      <c r="G19" s="77"/>
      <c r="H19" s="77"/>
      <c r="I19" s="77"/>
      <c r="J19" s="78"/>
      <c r="K19" s="25" t="s">
        <v>69</v>
      </c>
      <c r="L19" s="28">
        <f>(3937917.55264-4129330.5478)</f>
        <v>-191412.99515999993</v>
      </c>
      <c r="M19" s="28">
        <f>(4644588.66884-(4708988.66884+51991))</f>
        <v>-116391</v>
      </c>
      <c r="N19" s="28">
        <f>(3385252.79199-(3419252.79199+104000))</f>
        <v>-138000</v>
      </c>
    </row>
    <row r="20" spans="3:14" ht="52.5" customHeight="1">
      <c r="C20" s="26"/>
      <c r="D20" s="26"/>
      <c r="E20" s="35"/>
      <c r="F20" s="35"/>
      <c r="G20" s="35"/>
      <c r="H20" s="35"/>
      <c r="I20" s="35"/>
      <c r="J20" s="36"/>
      <c r="K20" s="37" t="s">
        <v>74</v>
      </c>
      <c r="L20" s="38">
        <f>-(L19+12888.86+61524.138789)/(1872168-685922.67)*100</f>
        <v>9.8630522213309746</v>
      </c>
      <c r="M20" s="38">
        <f>-M19/(1942244-589214)*100</f>
        <v>8.6022482871776678</v>
      </c>
      <c r="N20" s="39">
        <f>-N19/(1924503-538611)*100</f>
        <v>9.9574858646994144</v>
      </c>
    </row>
    <row r="21" spans="3:14" s="9" customFormat="1" ht="18.75" customHeight="1">
      <c r="C21" s="10" t="s">
        <v>5</v>
      </c>
      <c r="D21" s="10" t="s">
        <v>6</v>
      </c>
      <c r="E21" s="40" t="s">
        <v>7</v>
      </c>
      <c r="F21" s="40" t="s">
        <v>7</v>
      </c>
      <c r="G21" s="40" t="s">
        <v>7</v>
      </c>
      <c r="H21" s="40" t="s">
        <v>7</v>
      </c>
      <c r="I21" s="40" t="s">
        <v>8</v>
      </c>
      <c r="J21" s="41" t="s">
        <v>5</v>
      </c>
      <c r="K21" s="42" t="s">
        <v>9</v>
      </c>
      <c r="L21" s="43">
        <f>L22+L27+L33+L36</f>
        <v>191412.99515999947</v>
      </c>
      <c r="M21" s="43">
        <f>M22+M27+M33+M36</f>
        <v>116391</v>
      </c>
      <c r="N21" s="43">
        <f t="shared" ref="N21" si="0">N22+N27+N33+N36</f>
        <v>138000</v>
      </c>
    </row>
    <row r="22" spans="3:14" ht="18.75" customHeight="1">
      <c r="C22" s="11" t="s">
        <v>5</v>
      </c>
      <c r="D22" s="11" t="s">
        <v>6</v>
      </c>
      <c r="E22" s="44" t="s">
        <v>10</v>
      </c>
      <c r="F22" s="44" t="s">
        <v>7</v>
      </c>
      <c r="G22" s="44" t="s">
        <v>7</v>
      </c>
      <c r="H22" s="44" t="s">
        <v>7</v>
      </c>
      <c r="I22" s="44" t="s">
        <v>8</v>
      </c>
      <c r="J22" s="45" t="s">
        <v>5</v>
      </c>
      <c r="K22" s="42" t="s">
        <v>11</v>
      </c>
      <c r="L22" s="43">
        <f>L23+L25</f>
        <v>-115865.65</v>
      </c>
      <c r="M22" s="43">
        <f>M23+M25</f>
        <v>149251</v>
      </c>
      <c r="N22" s="43">
        <f>N23+N25</f>
        <v>170860</v>
      </c>
    </row>
    <row r="23" spans="3:14" ht="30">
      <c r="C23" s="1" t="s">
        <v>5</v>
      </c>
      <c r="D23" s="1" t="s">
        <v>6</v>
      </c>
      <c r="E23" s="46" t="s">
        <v>10</v>
      </c>
      <c r="F23" s="46" t="s">
        <v>7</v>
      </c>
      <c r="G23" s="46" t="s">
        <v>7</v>
      </c>
      <c r="H23" s="46" t="s">
        <v>7</v>
      </c>
      <c r="I23" s="46" t="s">
        <v>8</v>
      </c>
      <c r="J23" s="47" t="s">
        <v>12</v>
      </c>
      <c r="K23" s="48" t="s">
        <v>72</v>
      </c>
      <c r="L23" s="49">
        <f>L24</f>
        <v>251734.35</v>
      </c>
      <c r="M23" s="49">
        <f>M24</f>
        <v>196685.34999999998</v>
      </c>
      <c r="N23" s="49">
        <f t="shared" ref="N23" si="1">N24</f>
        <v>287251</v>
      </c>
    </row>
    <row r="24" spans="3:14" ht="30">
      <c r="C24" s="1" t="s">
        <v>5</v>
      </c>
      <c r="D24" s="1" t="s">
        <v>6</v>
      </c>
      <c r="E24" s="46" t="s">
        <v>10</v>
      </c>
      <c r="F24" s="46" t="s">
        <v>7</v>
      </c>
      <c r="G24" s="46" t="s">
        <v>7</v>
      </c>
      <c r="H24" s="50" t="s">
        <v>31</v>
      </c>
      <c r="I24" s="46" t="s">
        <v>8</v>
      </c>
      <c r="J24" s="47" t="s">
        <v>14</v>
      </c>
      <c r="K24" s="48" t="s">
        <v>73</v>
      </c>
      <c r="L24" s="49">
        <f>119300-68300+117000+44000-1265.65+40000+1000</f>
        <v>251734.35</v>
      </c>
      <c r="M24" s="38">
        <f>116391+32860+(L24+L29+L26)+L31</f>
        <v>196685.34999999998</v>
      </c>
      <c r="N24" s="51">
        <f>M24+M26+M28+138000+32860</f>
        <v>287251</v>
      </c>
    </row>
    <row r="25" spans="3:14" ht="30">
      <c r="C25" s="1" t="s">
        <v>5</v>
      </c>
      <c r="D25" s="1" t="s">
        <v>6</v>
      </c>
      <c r="E25" s="46" t="s">
        <v>10</v>
      </c>
      <c r="F25" s="46" t="s">
        <v>7</v>
      </c>
      <c r="G25" s="46" t="s">
        <v>7</v>
      </c>
      <c r="H25" s="46" t="s">
        <v>7</v>
      </c>
      <c r="I25" s="46" t="s">
        <v>8</v>
      </c>
      <c r="J25" s="47" t="s">
        <v>15</v>
      </c>
      <c r="K25" s="48" t="s">
        <v>16</v>
      </c>
      <c r="L25" s="49">
        <f>L26</f>
        <v>-367600</v>
      </c>
      <c r="M25" s="49">
        <f>M26</f>
        <v>-47434.349999999977</v>
      </c>
      <c r="N25" s="52">
        <f t="shared" ref="N25" si="2">N26</f>
        <v>-116391</v>
      </c>
    </row>
    <row r="26" spans="3:14" ht="30">
      <c r="C26" s="1" t="s">
        <v>5</v>
      </c>
      <c r="D26" s="1" t="s">
        <v>6</v>
      </c>
      <c r="E26" s="46" t="s">
        <v>10</v>
      </c>
      <c r="F26" s="46" t="s">
        <v>7</v>
      </c>
      <c r="G26" s="46" t="s">
        <v>7</v>
      </c>
      <c r="H26" s="46" t="s">
        <v>31</v>
      </c>
      <c r="I26" s="46" t="s">
        <v>8</v>
      </c>
      <c r="J26" s="47" t="s">
        <v>17</v>
      </c>
      <c r="K26" s="48" t="s">
        <v>47</v>
      </c>
      <c r="L26" s="49">
        <f>-119300-44000-164300-40000</f>
        <v>-367600</v>
      </c>
      <c r="M26" s="38">
        <f>-(L24+L28+L26)</f>
        <v>-47434.349999999977</v>
      </c>
      <c r="N26" s="51">
        <f>-(M24+M26+M31)</f>
        <v>-116391</v>
      </c>
    </row>
    <row r="27" spans="3:14" ht="28.5">
      <c r="C27" s="11" t="s">
        <v>5</v>
      </c>
      <c r="D27" s="11" t="s">
        <v>6</v>
      </c>
      <c r="E27" s="44" t="s">
        <v>18</v>
      </c>
      <c r="F27" s="44" t="s">
        <v>7</v>
      </c>
      <c r="G27" s="44" t="s">
        <v>7</v>
      </c>
      <c r="H27" s="44" t="s">
        <v>7</v>
      </c>
      <c r="I27" s="44" t="s">
        <v>8</v>
      </c>
      <c r="J27" s="45" t="s">
        <v>5</v>
      </c>
      <c r="K27" s="42" t="s">
        <v>19</v>
      </c>
      <c r="L27" s="43">
        <f>L28</f>
        <v>163300</v>
      </c>
      <c r="M27" s="43">
        <f t="shared" ref="M27:N27" si="3">M28</f>
        <v>-32860</v>
      </c>
      <c r="N27" s="53">
        <f t="shared" si="3"/>
        <v>-32860</v>
      </c>
    </row>
    <row r="28" spans="3:14" ht="28.5">
      <c r="C28" s="11" t="s">
        <v>5</v>
      </c>
      <c r="D28" s="11" t="s">
        <v>6</v>
      </c>
      <c r="E28" s="44" t="s">
        <v>18</v>
      </c>
      <c r="F28" s="44" t="s">
        <v>6</v>
      </c>
      <c r="G28" s="44" t="s">
        <v>7</v>
      </c>
      <c r="H28" s="44" t="s">
        <v>7</v>
      </c>
      <c r="I28" s="44" t="s">
        <v>8</v>
      </c>
      <c r="J28" s="45" t="s">
        <v>5</v>
      </c>
      <c r="K28" s="42" t="s">
        <v>20</v>
      </c>
      <c r="L28" s="43">
        <f>L29+L31</f>
        <v>163300</v>
      </c>
      <c r="M28" s="43">
        <f t="shared" ref="M28:N28" si="4">M29+M31</f>
        <v>-32860</v>
      </c>
      <c r="N28" s="53">
        <f t="shared" si="4"/>
        <v>-32860</v>
      </c>
    </row>
    <row r="29" spans="3:14" ht="36" customHeight="1">
      <c r="C29" s="1" t="s">
        <v>5</v>
      </c>
      <c r="D29" s="1" t="s">
        <v>6</v>
      </c>
      <c r="E29" s="46" t="s">
        <v>18</v>
      </c>
      <c r="F29" s="46" t="s">
        <v>6</v>
      </c>
      <c r="G29" s="46" t="s">
        <v>7</v>
      </c>
      <c r="H29" s="46" t="s">
        <v>7</v>
      </c>
      <c r="I29" s="46" t="s">
        <v>8</v>
      </c>
      <c r="J29" s="47" t="s">
        <v>12</v>
      </c>
      <c r="K29" s="48" t="s">
        <v>21</v>
      </c>
      <c r="L29" s="49">
        <f>L30</f>
        <v>164300</v>
      </c>
      <c r="M29" s="49">
        <f t="shared" ref="M29:N29" si="5">M30</f>
        <v>0</v>
      </c>
      <c r="N29" s="52">
        <f t="shared" si="5"/>
        <v>0</v>
      </c>
    </row>
    <row r="30" spans="3:14" ht="34.5" customHeight="1">
      <c r="C30" s="1" t="s">
        <v>5</v>
      </c>
      <c r="D30" s="1" t="s">
        <v>6</v>
      </c>
      <c r="E30" s="46" t="s">
        <v>18</v>
      </c>
      <c r="F30" s="46" t="s">
        <v>6</v>
      </c>
      <c r="G30" s="46" t="s">
        <v>7</v>
      </c>
      <c r="H30" s="46" t="s">
        <v>31</v>
      </c>
      <c r="I30" s="46" t="s">
        <v>8</v>
      </c>
      <c r="J30" s="47" t="s">
        <v>14</v>
      </c>
      <c r="K30" s="48" t="s">
        <v>48</v>
      </c>
      <c r="L30" s="49">
        <v>164300</v>
      </c>
      <c r="M30" s="38">
        <v>0</v>
      </c>
      <c r="N30" s="51">
        <v>0</v>
      </c>
    </row>
    <row r="31" spans="3:14" ht="45">
      <c r="C31" s="1" t="s">
        <v>5</v>
      </c>
      <c r="D31" s="1" t="s">
        <v>6</v>
      </c>
      <c r="E31" s="46" t="s">
        <v>18</v>
      </c>
      <c r="F31" s="46" t="s">
        <v>6</v>
      </c>
      <c r="G31" s="46" t="s">
        <v>7</v>
      </c>
      <c r="H31" s="46" t="s">
        <v>7</v>
      </c>
      <c r="I31" s="46" t="s">
        <v>8</v>
      </c>
      <c r="J31" s="47" t="s">
        <v>15</v>
      </c>
      <c r="K31" s="48" t="s">
        <v>22</v>
      </c>
      <c r="L31" s="52">
        <f>L32</f>
        <v>-1000</v>
      </c>
      <c r="M31" s="52">
        <f t="shared" ref="M31:N31" si="6">M32</f>
        <v>-32860</v>
      </c>
      <c r="N31" s="52">
        <f t="shared" si="6"/>
        <v>-32860</v>
      </c>
    </row>
    <row r="32" spans="3:14" ht="45">
      <c r="C32" s="1" t="s">
        <v>5</v>
      </c>
      <c r="D32" s="1" t="s">
        <v>6</v>
      </c>
      <c r="E32" s="46" t="s">
        <v>18</v>
      </c>
      <c r="F32" s="46" t="s">
        <v>6</v>
      </c>
      <c r="G32" s="46" t="s">
        <v>7</v>
      </c>
      <c r="H32" s="46" t="s">
        <v>31</v>
      </c>
      <c r="I32" s="46" t="s">
        <v>8</v>
      </c>
      <c r="J32" s="47" t="s">
        <v>17</v>
      </c>
      <c r="K32" s="48" t="s">
        <v>49</v>
      </c>
      <c r="L32" s="52">
        <v>-1000</v>
      </c>
      <c r="M32" s="51">
        <v>-32860</v>
      </c>
      <c r="N32" s="51">
        <v>-32860</v>
      </c>
    </row>
    <row r="33" spans="3:15" ht="14.25">
      <c r="C33" s="11" t="s">
        <v>5</v>
      </c>
      <c r="D33" s="11" t="s">
        <v>6</v>
      </c>
      <c r="E33" s="44" t="s">
        <v>13</v>
      </c>
      <c r="F33" s="44" t="s">
        <v>7</v>
      </c>
      <c r="G33" s="44" t="s">
        <v>7</v>
      </c>
      <c r="H33" s="44" t="s">
        <v>7</v>
      </c>
      <c r="I33" s="44" t="s">
        <v>8</v>
      </c>
      <c r="J33" s="45" t="s">
        <v>5</v>
      </c>
      <c r="K33" s="42" t="s">
        <v>23</v>
      </c>
      <c r="L33" s="54">
        <f>L35+L34</f>
        <v>142712.99515999947</v>
      </c>
      <c r="M33" s="54">
        <f t="shared" ref="M33:N33" si="7">M35+M34</f>
        <v>0</v>
      </c>
      <c r="N33" s="54">
        <f t="shared" si="7"/>
        <v>0</v>
      </c>
      <c r="O33" s="31"/>
    </row>
    <row r="34" spans="3:15" ht="30" customHeight="1">
      <c r="C34" s="1" t="s">
        <v>5</v>
      </c>
      <c r="D34" s="1" t="s">
        <v>6</v>
      </c>
      <c r="E34" s="46" t="s">
        <v>13</v>
      </c>
      <c r="F34" s="46" t="s">
        <v>10</v>
      </c>
      <c r="G34" s="46" t="s">
        <v>6</v>
      </c>
      <c r="H34" s="46" t="s">
        <v>31</v>
      </c>
      <c r="I34" s="46" t="s">
        <v>8</v>
      </c>
      <c r="J34" s="47" t="s">
        <v>24</v>
      </c>
      <c r="K34" s="48" t="s">
        <v>45</v>
      </c>
      <c r="L34" s="55">
        <f>-(3937917.55264+L24+L45+L29)</f>
        <v>-4355217.5526400004</v>
      </c>
      <c r="M34" s="55">
        <f>-(4644588668.84/1000+M24+M45)+M29</f>
        <v>-4841274.01884</v>
      </c>
      <c r="N34" s="55">
        <f>-(3385252791.99/1000+N24+N45)+N29</f>
        <v>-3672503.7919899998</v>
      </c>
    </row>
    <row r="35" spans="3:15" ht="30.75" customHeight="1">
      <c r="C35" s="1" t="s">
        <v>5</v>
      </c>
      <c r="D35" s="1" t="s">
        <v>6</v>
      </c>
      <c r="E35" s="46" t="s">
        <v>13</v>
      </c>
      <c r="F35" s="46" t="s">
        <v>10</v>
      </c>
      <c r="G35" s="46" t="s">
        <v>6</v>
      </c>
      <c r="H35" s="46" t="s">
        <v>31</v>
      </c>
      <c r="I35" s="46" t="s">
        <v>8</v>
      </c>
      <c r="J35" s="47" t="s">
        <v>25</v>
      </c>
      <c r="K35" s="48" t="s">
        <v>44</v>
      </c>
      <c r="L35" s="55">
        <f>(4129330.5478-L26-L42-L32)</f>
        <v>4497930.5477999998</v>
      </c>
      <c r="M35" s="55">
        <f>(4708988668.84/1000+51991)-M26-M42-M32</f>
        <v>4841274.01884</v>
      </c>
      <c r="N35" s="55">
        <f>(3419252791.99/1000+104000)-N26-N42-N32</f>
        <v>3672503.7919899998</v>
      </c>
    </row>
    <row r="36" spans="3:15" ht="21.75" customHeight="1">
      <c r="C36" s="11" t="s">
        <v>5</v>
      </c>
      <c r="D36" s="11" t="s">
        <v>6</v>
      </c>
      <c r="E36" s="44" t="s">
        <v>26</v>
      </c>
      <c r="F36" s="44" t="s">
        <v>7</v>
      </c>
      <c r="G36" s="44" t="s">
        <v>7</v>
      </c>
      <c r="H36" s="44" t="s">
        <v>7</v>
      </c>
      <c r="I36" s="44" t="s">
        <v>8</v>
      </c>
      <c r="J36" s="45" t="s">
        <v>5</v>
      </c>
      <c r="K36" s="42" t="s">
        <v>27</v>
      </c>
      <c r="L36" s="56">
        <f>L37+L39+L43</f>
        <v>1265.6500000000001</v>
      </c>
      <c r="M36" s="56">
        <f t="shared" ref="M36:N36" si="8">M37+M39+M43</f>
        <v>0</v>
      </c>
      <c r="N36" s="56">
        <f t="shared" si="8"/>
        <v>0</v>
      </c>
    </row>
    <row r="37" spans="3:15" ht="31.5" hidden="1" customHeight="1">
      <c r="C37" s="1"/>
      <c r="D37" s="1"/>
      <c r="E37" s="46"/>
      <c r="F37" s="46"/>
      <c r="G37" s="46"/>
      <c r="H37" s="46"/>
      <c r="I37" s="46"/>
      <c r="J37" s="45" t="s">
        <v>5</v>
      </c>
      <c r="K37" s="42" t="s">
        <v>28</v>
      </c>
      <c r="L37" s="57">
        <f>L38</f>
        <v>0</v>
      </c>
      <c r="M37" s="57">
        <f t="shared" ref="M37:N37" si="9">M38</f>
        <v>0</v>
      </c>
      <c r="N37" s="57">
        <f t="shared" si="9"/>
        <v>0</v>
      </c>
    </row>
    <row r="38" spans="3:15" ht="31.5" hidden="1" customHeight="1">
      <c r="C38" s="1"/>
      <c r="D38" s="1"/>
      <c r="E38" s="46"/>
      <c r="F38" s="46"/>
      <c r="G38" s="46"/>
      <c r="H38" s="46"/>
      <c r="I38" s="46"/>
      <c r="J38" s="47" t="s">
        <v>29</v>
      </c>
      <c r="K38" s="48" t="s">
        <v>30</v>
      </c>
      <c r="L38" s="57"/>
      <c r="M38" s="57"/>
      <c r="N38" s="57"/>
    </row>
    <row r="39" spans="3:15" ht="14.25">
      <c r="C39" s="11" t="s">
        <v>5</v>
      </c>
      <c r="D39" s="11" t="s">
        <v>6</v>
      </c>
      <c r="E39" s="44" t="s">
        <v>26</v>
      </c>
      <c r="F39" s="44" t="s">
        <v>31</v>
      </c>
      <c r="G39" s="44" t="s">
        <v>7</v>
      </c>
      <c r="H39" s="44" t="s">
        <v>7</v>
      </c>
      <c r="I39" s="44" t="s">
        <v>8</v>
      </c>
      <c r="J39" s="45" t="s">
        <v>5</v>
      </c>
      <c r="K39" s="42" t="s">
        <v>32</v>
      </c>
      <c r="L39" s="56">
        <f>L41</f>
        <v>0</v>
      </c>
      <c r="M39" s="56">
        <f t="shared" ref="M39:N39" si="10">M41</f>
        <v>0</v>
      </c>
      <c r="N39" s="56">
        <f t="shared" si="10"/>
        <v>0</v>
      </c>
    </row>
    <row r="40" spans="3:15" ht="28.5">
      <c r="C40" s="11" t="s">
        <v>5</v>
      </c>
      <c r="D40" s="11" t="s">
        <v>6</v>
      </c>
      <c r="E40" s="44" t="s">
        <v>26</v>
      </c>
      <c r="F40" s="44" t="s">
        <v>31</v>
      </c>
      <c r="G40" s="44" t="s">
        <v>6</v>
      </c>
      <c r="H40" s="44" t="s">
        <v>7</v>
      </c>
      <c r="I40" s="44" t="s">
        <v>8</v>
      </c>
      <c r="J40" s="45" t="s">
        <v>5</v>
      </c>
      <c r="K40" s="42" t="s">
        <v>33</v>
      </c>
      <c r="L40" s="56">
        <f t="shared" ref="L40:N41" si="11">L41</f>
        <v>0</v>
      </c>
      <c r="M40" s="56">
        <f t="shared" si="11"/>
        <v>0</v>
      </c>
      <c r="N40" s="56">
        <f t="shared" si="11"/>
        <v>0</v>
      </c>
    </row>
    <row r="41" spans="3:15" ht="75">
      <c r="C41" s="1" t="s">
        <v>5</v>
      </c>
      <c r="D41" s="1" t="s">
        <v>6</v>
      </c>
      <c r="E41" s="46" t="s">
        <v>26</v>
      </c>
      <c r="F41" s="46" t="s">
        <v>31</v>
      </c>
      <c r="G41" s="46" t="s">
        <v>6</v>
      </c>
      <c r="H41" s="46" t="s">
        <v>7</v>
      </c>
      <c r="I41" s="46" t="s">
        <v>8</v>
      </c>
      <c r="J41" s="47" t="s">
        <v>15</v>
      </c>
      <c r="K41" s="48" t="s">
        <v>34</v>
      </c>
      <c r="L41" s="57">
        <f>L42</f>
        <v>0</v>
      </c>
      <c r="M41" s="57">
        <f t="shared" si="11"/>
        <v>0</v>
      </c>
      <c r="N41" s="57">
        <f t="shared" si="11"/>
        <v>0</v>
      </c>
    </row>
    <row r="42" spans="3:15" ht="75">
      <c r="C42" s="1" t="s">
        <v>5</v>
      </c>
      <c r="D42" s="1" t="s">
        <v>6</v>
      </c>
      <c r="E42" s="46" t="s">
        <v>26</v>
      </c>
      <c r="F42" s="46" t="s">
        <v>31</v>
      </c>
      <c r="G42" s="46" t="s">
        <v>6</v>
      </c>
      <c r="H42" s="46" t="s">
        <v>31</v>
      </c>
      <c r="I42" s="46" t="s">
        <v>8</v>
      </c>
      <c r="J42" s="47" t="s">
        <v>17</v>
      </c>
      <c r="K42" s="48" t="s">
        <v>50</v>
      </c>
      <c r="L42" s="49">
        <v>0</v>
      </c>
      <c r="M42" s="51">
        <v>0</v>
      </c>
      <c r="N42" s="51">
        <v>0</v>
      </c>
    </row>
    <row r="43" spans="3:15" ht="28.5">
      <c r="C43" s="1" t="s">
        <v>5</v>
      </c>
      <c r="D43" s="1" t="s">
        <v>6</v>
      </c>
      <c r="E43" s="46" t="s">
        <v>26</v>
      </c>
      <c r="F43" s="46" t="s">
        <v>13</v>
      </c>
      <c r="G43" s="46" t="s">
        <v>7</v>
      </c>
      <c r="H43" s="46" t="s">
        <v>7</v>
      </c>
      <c r="I43" s="46" t="s">
        <v>8</v>
      </c>
      <c r="J43" s="47" t="s">
        <v>5</v>
      </c>
      <c r="K43" s="42" t="s">
        <v>35</v>
      </c>
      <c r="L43" s="56">
        <f>L44</f>
        <v>1265.6500000000001</v>
      </c>
      <c r="M43" s="56">
        <f t="shared" ref="M43:N43" si="12">M44</f>
        <v>0</v>
      </c>
      <c r="N43" s="56">
        <f t="shared" si="12"/>
        <v>0</v>
      </c>
    </row>
    <row r="44" spans="3:15" ht="30">
      <c r="C44" s="1" t="s">
        <v>5</v>
      </c>
      <c r="D44" s="1" t="s">
        <v>6</v>
      </c>
      <c r="E44" s="46" t="s">
        <v>26</v>
      </c>
      <c r="F44" s="46" t="s">
        <v>13</v>
      </c>
      <c r="G44" s="46" t="s">
        <v>7</v>
      </c>
      <c r="H44" s="46" t="s">
        <v>7</v>
      </c>
      <c r="I44" s="46" t="s">
        <v>8</v>
      </c>
      <c r="J44" s="47" t="s">
        <v>36</v>
      </c>
      <c r="K44" s="48" t="s">
        <v>37</v>
      </c>
      <c r="L44" s="57">
        <f>L46</f>
        <v>1265.6500000000001</v>
      </c>
      <c r="M44" s="57">
        <f t="shared" ref="M44:N44" si="13">M46</f>
        <v>0</v>
      </c>
      <c r="N44" s="57">
        <f t="shared" si="13"/>
        <v>0</v>
      </c>
    </row>
    <row r="45" spans="3:15" ht="30">
      <c r="C45" s="1" t="s">
        <v>5</v>
      </c>
      <c r="D45" s="1" t="s">
        <v>6</v>
      </c>
      <c r="E45" s="46" t="s">
        <v>26</v>
      </c>
      <c r="F45" s="46" t="s">
        <v>13</v>
      </c>
      <c r="G45" s="46" t="s">
        <v>6</v>
      </c>
      <c r="H45" s="46" t="s">
        <v>7</v>
      </c>
      <c r="I45" s="46" t="s">
        <v>8</v>
      </c>
      <c r="J45" s="47" t="s">
        <v>36</v>
      </c>
      <c r="K45" s="48" t="s">
        <v>38</v>
      </c>
      <c r="L45" s="57">
        <f>L46</f>
        <v>1265.6500000000001</v>
      </c>
      <c r="M45" s="57">
        <f t="shared" ref="M45:N45" si="14">M46</f>
        <v>0</v>
      </c>
      <c r="N45" s="57">
        <f t="shared" si="14"/>
        <v>0</v>
      </c>
    </row>
    <row r="46" spans="3:15" ht="30">
      <c r="C46" s="12" t="s">
        <v>5</v>
      </c>
      <c r="D46" s="12" t="s">
        <v>6</v>
      </c>
      <c r="E46" s="58" t="s">
        <v>26</v>
      </c>
      <c r="F46" s="58" t="s">
        <v>13</v>
      </c>
      <c r="G46" s="58" t="s">
        <v>6</v>
      </c>
      <c r="H46" s="58" t="s">
        <v>31</v>
      </c>
      <c r="I46" s="58" t="s">
        <v>8</v>
      </c>
      <c r="J46" s="59" t="s">
        <v>39</v>
      </c>
      <c r="K46" s="48" t="s">
        <v>51</v>
      </c>
      <c r="L46" s="55">
        <v>1265.6500000000001</v>
      </c>
      <c r="M46" s="51">
        <v>0</v>
      </c>
      <c r="N46" s="51">
        <v>0</v>
      </c>
    </row>
    <row r="47" spans="3:15" ht="30">
      <c r="C47" s="1" t="s">
        <v>5</v>
      </c>
      <c r="D47" s="1" t="s">
        <v>6</v>
      </c>
      <c r="E47" s="46" t="s">
        <v>26</v>
      </c>
      <c r="F47" s="46" t="s">
        <v>13</v>
      </c>
      <c r="G47" s="46" t="s">
        <v>7</v>
      </c>
      <c r="H47" s="46" t="s">
        <v>7</v>
      </c>
      <c r="I47" s="46" t="s">
        <v>8</v>
      </c>
      <c r="J47" s="47" t="s">
        <v>40</v>
      </c>
      <c r="K47" s="48" t="s">
        <v>41</v>
      </c>
      <c r="L47" s="57">
        <f>L49</f>
        <v>0</v>
      </c>
      <c r="M47" s="57">
        <f t="shared" ref="M47:N47" si="15">M49</f>
        <v>0</v>
      </c>
      <c r="N47" s="57">
        <f t="shared" si="15"/>
        <v>0</v>
      </c>
    </row>
    <row r="48" spans="3:15" ht="30">
      <c r="C48" s="1" t="s">
        <v>5</v>
      </c>
      <c r="D48" s="1" t="s">
        <v>6</v>
      </c>
      <c r="E48" s="46" t="s">
        <v>26</v>
      </c>
      <c r="F48" s="46" t="s">
        <v>13</v>
      </c>
      <c r="G48" s="46" t="s">
        <v>6</v>
      </c>
      <c r="H48" s="46" t="s">
        <v>7</v>
      </c>
      <c r="I48" s="46" t="s">
        <v>8</v>
      </c>
      <c r="J48" s="47" t="s">
        <v>40</v>
      </c>
      <c r="K48" s="48" t="s">
        <v>42</v>
      </c>
      <c r="L48" s="60">
        <f>L49</f>
        <v>0</v>
      </c>
      <c r="M48" s="60">
        <f t="shared" ref="M48:N48" si="16">M49</f>
        <v>0</v>
      </c>
      <c r="N48" s="60">
        <f t="shared" si="16"/>
        <v>0</v>
      </c>
    </row>
    <row r="49" spans="3:14" ht="30">
      <c r="C49" s="1" t="s">
        <v>5</v>
      </c>
      <c r="D49" s="1" t="s">
        <v>6</v>
      </c>
      <c r="E49" s="46" t="s">
        <v>26</v>
      </c>
      <c r="F49" s="46" t="s">
        <v>13</v>
      </c>
      <c r="G49" s="46" t="s">
        <v>6</v>
      </c>
      <c r="H49" s="46" t="s">
        <v>31</v>
      </c>
      <c r="I49" s="46" t="s">
        <v>8</v>
      </c>
      <c r="J49" s="47" t="s">
        <v>43</v>
      </c>
      <c r="K49" s="48" t="s">
        <v>46</v>
      </c>
      <c r="L49" s="60">
        <v>0</v>
      </c>
      <c r="M49" s="61">
        <v>0</v>
      </c>
      <c r="N49" s="61">
        <v>0</v>
      </c>
    </row>
    <row r="50" spans="3:14">
      <c r="J50" s="13"/>
      <c r="K50" s="14"/>
    </row>
    <row r="51" spans="3:14">
      <c r="J51" s="15"/>
      <c r="K51" s="16"/>
    </row>
    <row r="52" spans="3:14" s="9" customFormat="1" ht="15.75" hidden="1" customHeight="1">
      <c r="C52" s="3"/>
      <c r="D52" s="3"/>
      <c r="E52" s="3"/>
      <c r="F52" s="3"/>
      <c r="G52" s="3"/>
      <c r="H52" s="3"/>
      <c r="I52" s="3"/>
      <c r="J52" s="17"/>
      <c r="K52" s="18"/>
      <c r="L52" s="29"/>
      <c r="M52" s="19"/>
      <c r="N52" s="19"/>
    </row>
    <row r="53" spans="3:14" ht="15" hidden="1" customHeight="1">
      <c r="J53" s="20"/>
      <c r="K53" s="14"/>
    </row>
    <row r="54" spans="3:14" ht="15" hidden="1" customHeight="1">
      <c r="J54" s="20"/>
      <c r="K54" s="14"/>
    </row>
    <row r="55" spans="3:14" ht="15" hidden="1" customHeight="1">
      <c r="J55" s="20"/>
      <c r="K55" s="14"/>
    </row>
    <row r="56" spans="3:14" ht="15" hidden="1" customHeight="1">
      <c r="J56" s="20"/>
      <c r="K56" s="14"/>
    </row>
    <row r="57" spans="3:14" ht="15.75" hidden="1" customHeight="1">
      <c r="J57" s="20"/>
      <c r="K57" s="18"/>
      <c r="L57" s="29"/>
    </row>
    <row r="58" spans="3:14" s="22" customFormat="1" ht="15.75">
      <c r="C58" s="3"/>
      <c r="D58" s="3"/>
      <c r="E58" s="3"/>
      <c r="F58" s="3"/>
      <c r="G58" s="3"/>
      <c r="H58" s="3"/>
      <c r="I58" s="3"/>
      <c r="J58" s="62"/>
      <c r="K58" s="63"/>
      <c r="L58" s="63"/>
      <c r="M58" s="21"/>
      <c r="N58" s="21"/>
    </row>
    <row r="59" spans="3:14" s="22" customFormat="1">
      <c r="C59" s="3"/>
      <c r="D59" s="3"/>
      <c r="E59" s="3"/>
      <c r="F59" s="3"/>
      <c r="G59" s="3"/>
      <c r="H59" s="3"/>
      <c r="I59" s="3"/>
      <c r="J59" s="23"/>
      <c r="L59" s="30"/>
      <c r="M59" s="21"/>
      <c r="N59" s="21"/>
    </row>
    <row r="60" spans="3:14" s="22" customFormat="1">
      <c r="C60" s="3"/>
      <c r="D60" s="3"/>
      <c r="E60" s="3"/>
      <c r="F60" s="3"/>
      <c r="G60" s="3"/>
      <c r="H60" s="3"/>
      <c r="I60" s="3"/>
      <c r="J60" s="23"/>
      <c r="L60" s="30"/>
      <c r="M60" s="21"/>
      <c r="N60" s="21"/>
    </row>
    <row r="61" spans="3:14" s="22" customFormat="1">
      <c r="C61" s="3"/>
      <c r="D61" s="3"/>
      <c r="E61" s="3"/>
      <c r="F61" s="3"/>
      <c r="G61" s="3"/>
      <c r="H61" s="3"/>
      <c r="I61" s="3"/>
      <c r="J61" s="23"/>
      <c r="L61" s="30"/>
      <c r="M61" s="21"/>
      <c r="N61" s="21"/>
    </row>
    <row r="62" spans="3:14" s="22" customFormat="1">
      <c r="C62" s="3"/>
      <c r="D62" s="3"/>
      <c r="E62" s="3"/>
      <c r="F62" s="3"/>
      <c r="G62" s="3"/>
      <c r="H62" s="3"/>
      <c r="I62" s="3"/>
      <c r="J62" s="23"/>
      <c r="L62" s="30"/>
      <c r="M62" s="21"/>
      <c r="N62" s="21"/>
    </row>
    <row r="63" spans="3:14" s="22" customFormat="1">
      <c r="C63" s="3"/>
      <c r="D63" s="3"/>
      <c r="E63" s="3"/>
      <c r="F63" s="3"/>
      <c r="G63" s="3"/>
      <c r="H63" s="3"/>
      <c r="I63" s="3"/>
      <c r="J63" s="23"/>
      <c r="L63" s="30"/>
      <c r="M63" s="21"/>
      <c r="N63" s="21"/>
    </row>
    <row r="64" spans="3:14" s="22" customFormat="1">
      <c r="C64" s="3"/>
      <c r="D64" s="3"/>
      <c r="E64" s="3"/>
      <c r="F64" s="3"/>
      <c r="G64" s="3"/>
      <c r="H64" s="3"/>
      <c r="I64" s="3"/>
      <c r="J64" s="23"/>
      <c r="L64" s="30"/>
      <c r="M64" s="21"/>
      <c r="N64" s="21"/>
    </row>
    <row r="65" spans="3:14" s="22" customFormat="1">
      <c r="C65" s="3"/>
      <c r="D65" s="3"/>
      <c r="E65" s="3"/>
      <c r="F65" s="3"/>
      <c r="G65" s="3"/>
      <c r="H65" s="3"/>
      <c r="I65" s="3"/>
      <c r="J65" s="23"/>
      <c r="L65" s="30"/>
      <c r="M65" s="21"/>
      <c r="N65" s="21"/>
    </row>
    <row r="66" spans="3:14" s="22" customFormat="1">
      <c r="C66" s="3"/>
      <c r="D66" s="3"/>
      <c r="E66" s="3"/>
      <c r="F66" s="3"/>
      <c r="G66" s="3"/>
      <c r="H66" s="3"/>
      <c r="I66" s="3"/>
      <c r="J66" s="23"/>
      <c r="L66" s="30"/>
      <c r="M66" s="21"/>
      <c r="N66" s="21"/>
    </row>
    <row r="67" spans="3:14" s="22" customFormat="1">
      <c r="C67" s="3"/>
      <c r="D67" s="3"/>
      <c r="E67" s="3"/>
      <c r="F67" s="3"/>
      <c r="G67" s="3"/>
      <c r="H67" s="3"/>
      <c r="I67" s="3"/>
      <c r="J67" s="23"/>
      <c r="L67" s="30"/>
      <c r="M67" s="21"/>
      <c r="N67" s="21"/>
    </row>
    <row r="68" spans="3:14" s="22" customFormat="1">
      <c r="C68" s="3"/>
      <c r="D68" s="3"/>
      <c r="E68" s="3"/>
      <c r="F68" s="3"/>
      <c r="G68" s="3"/>
      <c r="H68" s="3"/>
      <c r="I68" s="3"/>
      <c r="J68" s="23"/>
      <c r="L68" s="30"/>
      <c r="M68" s="21"/>
      <c r="N68" s="21"/>
    </row>
    <row r="69" spans="3:14" s="22" customFormat="1">
      <c r="C69" s="3"/>
      <c r="D69" s="3"/>
      <c r="E69" s="3"/>
      <c r="F69" s="3"/>
      <c r="G69" s="3"/>
      <c r="H69" s="3"/>
      <c r="I69" s="3"/>
      <c r="J69" s="23"/>
      <c r="L69" s="30"/>
      <c r="M69" s="21"/>
      <c r="N69" s="21"/>
    </row>
    <row r="70" spans="3:14" s="22" customFormat="1">
      <c r="C70" s="3"/>
      <c r="D70" s="3"/>
      <c r="E70" s="3"/>
      <c r="F70" s="3"/>
      <c r="G70" s="3"/>
      <c r="H70" s="3"/>
      <c r="I70" s="3"/>
      <c r="J70" s="23"/>
      <c r="L70" s="30"/>
      <c r="M70" s="21"/>
      <c r="N70" s="21"/>
    </row>
    <row r="71" spans="3:14" s="22" customFormat="1">
      <c r="C71" s="3"/>
      <c r="D71" s="3"/>
      <c r="E71" s="3"/>
      <c r="F71" s="3"/>
      <c r="G71" s="3"/>
      <c r="H71" s="3"/>
      <c r="I71" s="3"/>
      <c r="J71" s="23"/>
      <c r="L71" s="30"/>
      <c r="M71" s="21"/>
      <c r="N71" s="21"/>
    </row>
    <row r="72" spans="3:14" s="22" customFormat="1">
      <c r="C72" s="3"/>
      <c r="D72" s="3"/>
      <c r="E72" s="3"/>
      <c r="F72" s="3"/>
      <c r="G72" s="3"/>
      <c r="H72" s="3"/>
      <c r="I72" s="3"/>
      <c r="J72" s="23"/>
      <c r="L72" s="30"/>
      <c r="M72" s="21"/>
      <c r="N72" s="21"/>
    </row>
    <row r="73" spans="3:14" s="22" customFormat="1">
      <c r="C73" s="3"/>
      <c r="D73" s="3"/>
      <c r="E73" s="3"/>
      <c r="F73" s="3"/>
      <c r="G73" s="3"/>
      <c r="H73" s="3"/>
      <c r="I73" s="3"/>
      <c r="J73" s="23"/>
      <c r="K73" s="24"/>
      <c r="L73" s="30"/>
      <c r="M73" s="21"/>
      <c r="N73" s="21"/>
    </row>
    <row r="74" spans="3:14" s="22" customFormat="1">
      <c r="C74" s="3"/>
      <c r="D74" s="3"/>
      <c r="E74" s="3"/>
      <c r="F74" s="3"/>
      <c r="G74" s="3"/>
      <c r="H74" s="3"/>
      <c r="I74" s="3"/>
      <c r="J74" s="23"/>
      <c r="L74" s="30"/>
      <c r="M74" s="21"/>
      <c r="N74" s="21"/>
    </row>
    <row r="75" spans="3:14" s="22" customFormat="1">
      <c r="C75" s="3"/>
      <c r="D75" s="3"/>
      <c r="E75" s="3"/>
      <c r="F75" s="3"/>
      <c r="G75" s="3"/>
      <c r="H75" s="3"/>
      <c r="I75" s="3"/>
      <c r="J75" s="23"/>
      <c r="L75" s="30"/>
      <c r="M75" s="21"/>
      <c r="N75" s="21"/>
    </row>
    <row r="76" spans="3:14" s="22" customFormat="1">
      <c r="C76" s="3"/>
      <c r="D76" s="3"/>
      <c r="E76" s="3"/>
      <c r="F76" s="3"/>
      <c r="G76" s="3"/>
      <c r="H76" s="3"/>
      <c r="I76" s="3"/>
      <c r="J76" s="23"/>
      <c r="L76" s="30"/>
      <c r="M76" s="21"/>
      <c r="N76" s="21"/>
    </row>
    <row r="77" spans="3:14" s="22" customFormat="1">
      <c r="C77" s="3"/>
      <c r="D77" s="3"/>
      <c r="E77" s="3"/>
      <c r="F77" s="3"/>
      <c r="G77" s="3"/>
      <c r="H77" s="3"/>
      <c r="I77" s="3"/>
      <c r="J77" s="23"/>
      <c r="L77" s="30"/>
      <c r="M77" s="21"/>
      <c r="N77" s="21"/>
    </row>
    <row r="78" spans="3:14" s="22" customFormat="1">
      <c r="C78" s="3"/>
      <c r="D78" s="3"/>
      <c r="E78" s="3"/>
      <c r="F78" s="3"/>
      <c r="G78" s="3"/>
      <c r="H78" s="3"/>
      <c r="I78" s="3"/>
      <c r="J78" s="23"/>
      <c r="L78" s="30"/>
      <c r="M78" s="21"/>
      <c r="N78" s="21"/>
    </row>
    <row r="79" spans="3:14" s="22" customFormat="1">
      <c r="C79" s="3"/>
      <c r="D79" s="3"/>
      <c r="E79" s="3"/>
      <c r="F79" s="3"/>
      <c r="G79" s="3"/>
      <c r="H79" s="3"/>
      <c r="I79" s="3"/>
      <c r="J79" s="23"/>
      <c r="L79" s="30"/>
      <c r="M79" s="21"/>
      <c r="N79" s="21"/>
    </row>
    <row r="80" spans="3:14" s="22" customFormat="1">
      <c r="C80" s="3"/>
      <c r="D80" s="3"/>
      <c r="E80" s="3"/>
      <c r="F80" s="3"/>
      <c r="G80" s="3"/>
      <c r="H80" s="3"/>
      <c r="I80" s="3"/>
      <c r="J80" s="23"/>
      <c r="L80" s="30"/>
      <c r="M80" s="21"/>
      <c r="N80" s="21"/>
    </row>
    <row r="81" spans="3:14" s="22" customFormat="1">
      <c r="C81" s="3"/>
      <c r="D81" s="3"/>
      <c r="E81" s="3"/>
      <c r="F81" s="3"/>
      <c r="G81" s="3"/>
      <c r="H81" s="3"/>
      <c r="I81" s="3"/>
      <c r="J81" s="23"/>
      <c r="L81" s="30"/>
      <c r="M81" s="21"/>
      <c r="N81" s="21"/>
    </row>
    <row r="82" spans="3:14" s="22" customFormat="1">
      <c r="C82" s="3"/>
      <c r="D82" s="3"/>
      <c r="E82" s="3"/>
      <c r="F82" s="3"/>
      <c r="G82" s="3"/>
      <c r="H82" s="3"/>
      <c r="I82" s="3"/>
      <c r="J82" s="23"/>
      <c r="L82" s="30"/>
      <c r="M82" s="21"/>
      <c r="N82" s="21"/>
    </row>
    <row r="83" spans="3:14" s="22" customFormat="1">
      <c r="C83" s="3"/>
      <c r="D83" s="3"/>
      <c r="E83" s="3"/>
      <c r="F83" s="3"/>
      <c r="G83" s="3"/>
      <c r="H83" s="3"/>
      <c r="I83" s="3"/>
      <c r="J83" s="23"/>
      <c r="L83" s="30"/>
      <c r="M83" s="21"/>
      <c r="N83" s="21"/>
    </row>
    <row r="84" spans="3:14" s="22" customFormat="1">
      <c r="C84" s="3"/>
      <c r="D84" s="3"/>
      <c r="E84" s="3"/>
      <c r="F84" s="3"/>
      <c r="G84" s="3"/>
      <c r="H84" s="3"/>
      <c r="I84" s="3"/>
      <c r="J84" s="23"/>
      <c r="L84" s="30"/>
      <c r="M84" s="21"/>
      <c r="N84" s="21"/>
    </row>
    <row r="85" spans="3:14" s="22" customFormat="1">
      <c r="C85" s="3"/>
      <c r="D85" s="3"/>
      <c r="E85" s="3"/>
      <c r="F85" s="3"/>
      <c r="G85" s="3"/>
      <c r="H85" s="3"/>
      <c r="I85" s="3"/>
      <c r="J85" s="23"/>
      <c r="L85" s="30"/>
      <c r="M85" s="21"/>
      <c r="N85" s="21"/>
    </row>
    <row r="86" spans="3:14" s="22" customFormat="1">
      <c r="C86" s="3"/>
      <c r="D86" s="3"/>
      <c r="E86" s="3"/>
      <c r="F86" s="3"/>
      <c r="G86" s="3"/>
      <c r="H86" s="3"/>
      <c r="I86" s="3"/>
      <c r="J86" s="23"/>
      <c r="L86" s="30"/>
      <c r="M86" s="21"/>
      <c r="N86" s="21"/>
    </row>
    <row r="87" spans="3:14" s="22" customFormat="1">
      <c r="C87" s="3"/>
      <c r="D87" s="3"/>
      <c r="E87" s="3"/>
      <c r="F87" s="3"/>
      <c r="G87" s="3"/>
      <c r="H87" s="3"/>
      <c r="I87" s="3"/>
      <c r="J87" s="23"/>
      <c r="L87" s="30"/>
      <c r="M87" s="21"/>
      <c r="N87" s="21"/>
    </row>
    <row r="88" spans="3:14" s="22" customFormat="1">
      <c r="C88" s="3"/>
      <c r="D88" s="3"/>
      <c r="E88" s="3"/>
      <c r="F88" s="3"/>
      <c r="G88" s="3"/>
      <c r="H88" s="3"/>
      <c r="I88" s="3"/>
      <c r="J88" s="23"/>
      <c r="L88" s="30"/>
      <c r="M88" s="21"/>
      <c r="N88" s="21"/>
    </row>
    <row r="89" spans="3:14" s="22" customFormat="1">
      <c r="C89" s="3"/>
      <c r="D89" s="3"/>
      <c r="E89" s="3"/>
      <c r="F89" s="3"/>
      <c r="G89" s="3"/>
      <c r="H89" s="3"/>
      <c r="I89" s="3"/>
      <c r="J89" s="23"/>
      <c r="L89" s="30"/>
      <c r="M89" s="21"/>
      <c r="N89" s="21"/>
    </row>
    <row r="90" spans="3:14" s="22" customFormat="1">
      <c r="C90" s="3"/>
      <c r="D90" s="3"/>
      <c r="E90" s="3"/>
      <c r="F90" s="3"/>
      <c r="G90" s="3"/>
      <c r="H90" s="3"/>
      <c r="I90" s="3"/>
      <c r="J90" s="23"/>
      <c r="L90" s="30"/>
      <c r="M90" s="21"/>
      <c r="N90" s="21"/>
    </row>
    <row r="91" spans="3:14" s="22" customFormat="1">
      <c r="C91" s="3"/>
      <c r="D91" s="3"/>
      <c r="E91" s="3"/>
      <c r="F91" s="3"/>
      <c r="G91" s="3"/>
      <c r="H91" s="3"/>
      <c r="I91" s="3"/>
      <c r="J91" s="23"/>
      <c r="L91" s="30"/>
      <c r="M91" s="21"/>
      <c r="N91" s="21"/>
    </row>
    <row r="92" spans="3:14" s="22" customFormat="1">
      <c r="C92" s="3"/>
      <c r="D92" s="3"/>
      <c r="E92" s="3"/>
      <c r="F92" s="3"/>
      <c r="G92" s="3"/>
      <c r="H92" s="3"/>
      <c r="I92" s="3"/>
      <c r="J92" s="23"/>
      <c r="L92" s="30"/>
      <c r="M92" s="21"/>
      <c r="N92" s="21"/>
    </row>
    <row r="93" spans="3:14" s="22" customFormat="1">
      <c r="C93" s="3"/>
      <c r="D93" s="3"/>
      <c r="E93" s="3"/>
      <c r="F93" s="3"/>
      <c r="G93" s="3"/>
      <c r="H93" s="3"/>
      <c r="I93" s="3"/>
      <c r="J93" s="23"/>
      <c r="L93" s="30"/>
      <c r="M93" s="21"/>
      <c r="N93" s="21"/>
    </row>
    <row r="94" spans="3:14" s="22" customFormat="1">
      <c r="C94" s="3"/>
      <c r="D94" s="3"/>
      <c r="E94" s="3"/>
      <c r="F94" s="3"/>
      <c r="G94" s="3"/>
      <c r="H94" s="3"/>
      <c r="I94" s="3"/>
      <c r="J94" s="23"/>
      <c r="L94" s="30"/>
      <c r="M94" s="21"/>
      <c r="N94" s="21"/>
    </row>
    <row r="95" spans="3:14" s="22" customFormat="1">
      <c r="C95" s="3"/>
      <c r="D95" s="3"/>
      <c r="E95" s="3"/>
      <c r="F95" s="3"/>
      <c r="G95" s="3"/>
      <c r="H95" s="3"/>
      <c r="I95" s="3"/>
      <c r="J95" s="23"/>
      <c r="L95" s="30"/>
      <c r="M95" s="21"/>
      <c r="N95" s="21"/>
    </row>
  </sheetData>
  <mergeCells count="24">
    <mergeCell ref="M17:N17"/>
    <mergeCell ref="L1:N1"/>
    <mergeCell ref="L2:N2"/>
    <mergeCell ref="L3:N3"/>
    <mergeCell ref="L4:N4"/>
    <mergeCell ref="L10:N10"/>
    <mergeCell ref="C13:N13"/>
    <mergeCell ref="C12:N12"/>
    <mergeCell ref="J58:L58"/>
    <mergeCell ref="L6:N6"/>
    <mergeCell ref="L7:N7"/>
    <mergeCell ref="L8:N8"/>
    <mergeCell ref="L9:N9"/>
    <mergeCell ref="C16:J16"/>
    <mergeCell ref="I17:J17"/>
    <mergeCell ref="F17:H17"/>
    <mergeCell ref="E17:E18"/>
    <mergeCell ref="D17:D18"/>
    <mergeCell ref="C17:C18"/>
    <mergeCell ref="C15:I15"/>
    <mergeCell ref="K16:K18"/>
    <mergeCell ref="L16:N16"/>
    <mergeCell ref="C19:J19"/>
    <mergeCell ref="L17:L18"/>
  </mergeCells>
  <pageMargins left="0.11811023622047245" right="0.11811023622047245" top="0.15748031496062992" bottom="0.35433070866141736" header="0.31496062992125984" footer="0.11811023622047245"/>
  <pageSetup paperSize="9" scale="5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(декаб)</vt:lpstr>
      <vt:lpstr>'№ 8 Источники 2021-2023 (декаб)'!Заголовки_для_печати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2021-12-12T10:53:17Z</cp:lastPrinted>
  <dcterms:created xsi:type="dcterms:W3CDTF">2017-11-15T18:28:37Z</dcterms:created>
  <dcterms:modified xsi:type="dcterms:W3CDTF">2021-12-20T06:44:45Z</dcterms:modified>
</cp:coreProperties>
</file>